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0" yWindow="90" windowWidth="9870" windowHeight="9690" activeTab="1"/>
  </bookViews>
  <sheets>
    <sheet name="Exposure assessment" sheetId="9" r:id="rId1"/>
    <sheet name="cartridge_gun_rtu" sheetId="24" r:id="rId2"/>
    <sheet name="rtu_bait_station_open_design" sheetId="25" r:id="rId3"/>
  </sheets>
  <calcPr calcId="162913"/>
</workbook>
</file>

<file path=xl/calcChain.xml><?xml version="1.0" encoding="utf-8"?>
<calcChain xmlns="http://schemas.openxmlformats.org/spreadsheetml/2006/main">
  <c r="B3" i="9" l="1"/>
  <c r="B4" i="9"/>
  <c r="B5" i="9"/>
  <c r="A10" i="9"/>
  <c r="B10" i="9"/>
  <c r="D10" i="9"/>
  <c r="B12" i="9"/>
  <c r="B13" i="9"/>
  <c r="B14" i="9"/>
  <c r="A19" i="9"/>
  <c r="B16" i="24"/>
  <c r="B34" i="24" s="1"/>
  <c r="B35" i="24" s="1"/>
  <c r="B38" i="24" s="1"/>
  <c r="B39" i="24" s="1"/>
  <c r="B27" i="24"/>
  <c r="E27" i="24"/>
  <c r="B33" i="24"/>
  <c r="E34" i="24"/>
  <c r="B43" i="24"/>
  <c r="B44" i="24"/>
  <c r="B45" i="24" s="1"/>
  <c r="B48" i="24" s="1"/>
  <c r="B49" i="24" s="1"/>
  <c r="E44" i="24"/>
  <c r="B27" i="25"/>
  <c r="B8" i="25" s="1"/>
  <c r="B19" i="9" s="1"/>
  <c r="E27" i="25"/>
  <c r="E8" i="25" s="1"/>
  <c r="D19" i="9" s="1"/>
  <c r="B33" i="25"/>
  <c r="E34" i="25"/>
  <c r="B35" i="25"/>
  <c r="B36" i="25" s="1"/>
  <c r="E33" i="25" l="1"/>
  <c r="E35" i="25" s="1"/>
  <c r="E38" i="25" s="1"/>
  <c r="E43" i="25" s="1"/>
  <c r="E44" i="25" s="1"/>
  <c r="F8" i="25" s="1"/>
  <c r="E19" i="9" s="1"/>
  <c r="B38" i="25"/>
  <c r="B43" i="25" s="1"/>
  <c r="B44" i="25" s="1"/>
  <c r="D8" i="25" s="1"/>
  <c r="C19" i="9" s="1"/>
  <c r="B40" i="24"/>
  <c r="E33" i="24"/>
  <c r="E35" i="24" s="1"/>
  <c r="E40" i="24" s="1"/>
  <c r="E53" i="24" s="1"/>
  <c r="F8" i="24" s="1"/>
  <c r="E10" i="9" s="1"/>
  <c r="E43" i="24"/>
  <c r="E45" i="24" s="1"/>
  <c r="E50" i="24" s="1"/>
  <c r="B50" i="24"/>
  <c r="B53" i="24" l="1"/>
  <c r="D8" i="24" s="1"/>
  <c r="C10" i="9" s="1"/>
</calcChain>
</file>

<file path=xl/sharedStrings.xml><?xml version="1.0" encoding="utf-8"?>
<sst xmlns="http://schemas.openxmlformats.org/spreadsheetml/2006/main" count="288" uniqueCount="90">
  <si>
    <t>[mg/day]</t>
  </si>
  <si>
    <t>[mg/m³]</t>
  </si>
  <si>
    <t>Ingredient Biocidal product</t>
  </si>
  <si>
    <t>Application:</t>
  </si>
  <si>
    <t>Application number:</t>
  </si>
  <si>
    <t>Product name:</t>
  </si>
  <si>
    <t>TIER 1</t>
  </si>
  <si>
    <t>TIER 2</t>
  </si>
  <si>
    <t>potential inhalation</t>
  </si>
  <si>
    <t>potential dermal</t>
  </si>
  <si>
    <t>actual inhalation</t>
  </si>
  <si>
    <t>actual dermal</t>
  </si>
  <si>
    <t xml:space="preserve"> </t>
  </si>
  <si>
    <t>Imidasect Ants</t>
  </si>
  <si>
    <t>Ingredient biocidal product</t>
  </si>
  <si>
    <t>Details of exposure assessment</t>
  </si>
  <si>
    <t>formulation type</t>
  </si>
  <si>
    <t xml:space="preserve"> factor</t>
  </si>
  <si>
    <t>RMM</t>
  </si>
  <si>
    <t xml:space="preserve">conc. a.s. </t>
  </si>
  <si>
    <t>no protection</t>
  </si>
  <si>
    <t>density of product</t>
  </si>
  <si>
    <t>g/ml</t>
  </si>
  <si>
    <t>protective gloves</t>
  </si>
  <si>
    <t>cm</t>
  </si>
  <si>
    <t>radius of product</t>
  </si>
  <si>
    <t xml:space="preserve">cm </t>
  </si>
  <si>
    <t>INHALATION EXPOSURE</t>
  </si>
  <si>
    <t xml:space="preserve">Mixing &amp; Loading </t>
  </si>
  <si>
    <t xml:space="preserve">not applicable </t>
  </si>
  <si>
    <t>Mixing &amp; Loading</t>
  </si>
  <si>
    <t>not applicable</t>
  </si>
  <si>
    <t>Application</t>
  </si>
  <si>
    <t>not expected</t>
  </si>
  <si>
    <t>Post-Application</t>
  </si>
  <si>
    <t>All phases</t>
  </si>
  <si>
    <t>DERMAL EXPOSURE</t>
  </si>
  <si>
    <t xml:space="preserve">Volume of product on hands per opening/closing of the cartridge  1) </t>
  </si>
  <si>
    <t>cm³</t>
  </si>
  <si>
    <t>Potential hand exposure a.s.</t>
  </si>
  <si>
    <t>mg a.s.</t>
  </si>
  <si>
    <t>Mass of product on hands</t>
  </si>
  <si>
    <t>RMM: protective gloves</t>
  </si>
  <si>
    <t>Frequency of occurrence 2)</t>
  </si>
  <si>
    <t>Actual hand exposure a.s.</t>
  </si>
  <si>
    <t>Potential hand exposure (product)</t>
  </si>
  <si>
    <t>Total potential dermal exposure all phases a.s.</t>
  </si>
  <si>
    <t>Total actual dermal exposure all phases a.s.</t>
  </si>
  <si>
    <t>a.s.: Imidacloprid</t>
  </si>
  <si>
    <t>gel bait</t>
  </si>
  <si>
    <t xml:space="preserve">Application </t>
  </si>
  <si>
    <t>Total potential inhalation exposure a.s.</t>
  </si>
  <si>
    <t>Total actual inhalation exposure a.s.</t>
  </si>
  <si>
    <t>Potential dermal exposure a.s.</t>
  </si>
  <si>
    <t>Frequency of occurrence 3)</t>
  </si>
  <si>
    <t>Application with a cartridge gun</t>
  </si>
  <si>
    <t>Gloves (penetration)</t>
  </si>
  <si>
    <t>penetration of protective gloves</t>
  </si>
  <si>
    <t>length of bead transferred to hands</t>
  </si>
  <si>
    <t>diameter of bead transferred to hands</t>
  </si>
  <si>
    <t>Concentration a.s.</t>
  </si>
  <si>
    <t>mg b.p./operation</t>
  </si>
  <si>
    <t xml:space="preserve">Frequency </t>
  </si>
  <si>
    <t>daily</t>
  </si>
  <si>
    <t>mg b.p.</t>
  </si>
  <si>
    <t>Total potential dermal exposure a.s.</t>
  </si>
  <si>
    <t>Total actual dermal exposure a.s.</t>
  </si>
  <si>
    <r>
      <t xml:space="preserve">1) V =  </t>
    </r>
    <r>
      <rPr>
        <sz val="9"/>
        <color indexed="55"/>
        <rFont val="Symbol"/>
        <family val="1"/>
        <charset val="2"/>
      </rPr>
      <t>p</t>
    </r>
    <r>
      <rPr>
        <sz val="9"/>
        <color indexed="55"/>
        <rFont val="Arial"/>
        <family val="2"/>
      </rPr>
      <t xml:space="preserve"> x (d/2)² x h, 
height h: expert judgement (length of the bead which gets to skin during each opening/closing considering the viscosity of the b.p.); 
diameter d: expert judgement (diameter of the strand which equals the inner diameter of the nozzle)</t>
    </r>
  </si>
  <si>
    <t>2) 5 x opening + 5 x closing, according to comparable application product Imidacloprid</t>
  </si>
  <si>
    <t>3) As a rare event, it is assumed that the professional user gets into contact with product residues once per day. Potential exposure from post application is assessed as equivalent to one opening of a cartridge.</t>
  </si>
  <si>
    <t>Ready-to-use bait station</t>
  </si>
  <si>
    <t xml:space="preserve"> - bait accessible to hand</t>
  </si>
  <si>
    <t>ready-to-use bait box - gel</t>
  </si>
  <si>
    <t>g/cm³</t>
  </si>
  <si>
    <t>amount of b.p. per bait station</t>
  </si>
  <si>
    <t>g b.p.</t>
  </si>
  <si>
    <t>fraction of b.p. accessible to 
hands 1)</t>
  </si>
  <si>
    <t>transfer efficiency 2)</t>
  </si>
  <si>
    <t>Indicative value - hand 3)</t>
  </si>
  <si>
    <r>
      <t>Post-Application</t>
    </r>
    <r>
      <rPr>
        <sz val="10"/>
        <rFont val="Arial"/>
        <family val="2"/>
      </rPr>
      <t xml:space="preserve"> 4)</t>
    </r>
  </si>
  <si>
    <t>Total potential dermal exposure all phases a.s. - corrected with density</t>
  </si>
  <si>
    <t>Total actual dermal exposure all phases a.s. - corrected with density</t>
  </si>
  <si>
    <t>1) expert judgement</t>
  </si>
  <si>
    <t>2) Reference to transfer coefficients - dislodgeable residues: Biocides Human Health Exposure Methodology Document, Table p. 171 (TNsG 2002, part 2, p. 204)</t>
  </si>
  <si>
    <t xml:space="preserve">3) Calculation as follows: 
Dermal exposure [mg]= product amount per bait station [mg] x product fraction accessible to hands through openings [%] x transfer efficiency to hands [%] </t>
  </si>
  <si>
    <t>4) Exposure resulting from removing and disposing of lightly contaminated bait boxes (post-application phase) is assumed to be substantially lower than the assessed exposure of application phase and is included in the assessed level of exposure.</t>
  </si>
  <si>
    <t>a.s.: Imidachloprid</t>
  </si>
  <si>
    <t>2</t>
  </si>
  <si>
    <t>Scenario number:</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</si>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</sst>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72" formatCode="0.0"/>
    <numFmt numFmtId="173" formatCode="0.000"/>
    <numFmt numFmtId="175" formatCode="0.0000000"/>
    <numFmt numFmtId="179" formatCode="0.00000"/>
    <numFmt numFmtId="196" formatCode="0.000%"/>
  </numFmts>
  <fonts count="26">
    <font>
      <sz val="10"/>
      <name val="Arial"/>
    </font>
    <font>
      <sz val="10"/>
      <name val="Arial"/>
    </font>
    <font>
      <sz val="8"/>
      <name val="Arial"/>
      <family val="2"/>
    </font>
    <font>
      <b/>
      <sz val="10"/>
      <name val="Arial"/>
      <family val="2"/>
    </font>
    <font>
      <sz val="10"/>
      <name val="Arial"/>
      <family val="2"/>
    </font>
    <font>
      <sz val="9"/>
      <name val="Arial"/>
      <family val="2"/>
    </font>
    <font>
      <sz val="11"/>
      <name val="Arial"/>
      <family val="2"/>
    </font>
    <font>
      <b/>
      <sz val="11"/>
      <name val="Arial"/>
      <family val="2"/>
    </font>
    <font>
      <sz val="11"/>
      <color indexed="8"/>
      <name val="Arial"/>
      <family val="2"/>
    </font>
    <font>
      <sz val="10"/>
      <color indexed="10"/>
      <name val="Arial"/>
      <family val="2"/>
    </font>
    <font>
      <sz val="11"/>
      <color indexed="10"/>
      <name val="Arial"/>
      <family val="2"/>
    </font>
    <font>
      <b/>
      <sz val="10"/>
      <color indexed="10"/>
      <name val="Arial"/>
      <family val="2"/>
    </font>
    <font>
      <i/>
      <sz val="11"/>
      <name val="Arial"/>
      <family val="2"/>
    </font>
    <font>
      <sz val="10"/>
      <name val="Arial"/>
      <family val="2"/>
    </font>
    <font>
      <u/>
      <sz val="10"/>
      <color indexed="12"/>
      <name val="Arial"/>
      <family val="2"/>
    </font>
    <font>
      <u/>
      <sz val="9.9"/>
      <color indexed="12"/>
      <name val="Univers"/>
      <family val="2"/>
    </font>
    <font>
      <b/>
      <sz val="10"/>
      <color indexed="8"/>
      <name val="Times New Roman"/>
      <family val="1"/>
    </font>
    <font>
      <sz val="10"/>
      <color indexed="8"/>
      <name val="Times New Roman"/>
      <family val="1"/>
    </font>
    <font>
      <sz val="6"/>
      <color indexed="55"/>
      <name val="Arial"/>
      <family val="2"/>
    </font>
    <font>
      <b/>
      <sz val="8"/>
      <name val="Arial"/>
      <family val="2"/>
    </font>
    <font>
      <sz val="12"/>
      <name val="Arial"/>
      <family val="2"/>
    </font>
    <font>
      <sz val="9"/>
      <color indexed="55"/>
      <name val="Arial"/>
      <family val="2"/>
    </font>
    <font>
      <sz val="9"/>
      <color indexed="55"/>
      <name val="Symbol"/>
      <family val="1"/>
      <charset val="2"/>
    </font>
    <font>
      <sz val="9"/>
      <color indexed="8"/>
      <name val="Arial"/>
      <family val="2"/>
    </font>
    <font>
      <sz val="10"/>
      <color rgb="FFFF0000"/>
      <name val="Arial"/>
      <family val="2"/>
    </font>
    <font>
      <sz val="9"/>
      <color rgb="FFFF0000"/>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0" tint="-0.499984740745262"/>
        <bgColor indexed="64"/>
      </patternFill>
    </fill>
  </fills>
  <borders count="44">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double">
        <color indexed="64"/>
      </left>
      <right style="thin">
        <color indexed="64"/>
      </right>
      <top style="medium">
        <color indexed="64"/>
      </top>
      <bottom/>
      <diagonal/>
    </border>
    <border>
      <left style="double">
        <color indexed="64"/>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s>
  <cellStyleXfs count="10">
    <xf numFmtId="0" fontId="0" fillId="0" borderId="0"/>
    <xf numFmtId="44" fontId="1"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xf numFmtId="0" fontId="4" fillId="0" borderId="0"/>
    <xf numFmtId="0" fontId="20" fillId="0" borderId="0"/>
  </cellStyleXfs>
  <cellXfs count="271">
    <xf numFmtId="0" fontId="0" fillId="0" borderId="0" xfId="0"/>
    <xf numFmtId="0" fontId="0" fillId="0" borderId="0" xfId="0" applyFill="1"/>
    <xf numFmtId="0" fontId="0" fillId="0" borderId="0" xfId="0" applyBorder="1"/>
    <xf numFmtId="0" fontId="6" fillId="0" borderId="0" xfId="0" applyFont="1"/>
    <xf numFmtId="0" fontId="7" fillId="0" borderId="0" xfId="0" applyFont="1"/>
    <xf numFmtId="0" fontId="6" fillId="0" borderId="0" xfId="0" applyFont="1" applyBorder="1"/>
    <xf numFmtId="0" fontId="8" fillId="0" borderId="0" xfId="0" applyFont="1"/>
    <xf numFmtId="0" fontId="7" fillId="0" borderId="0" xfId="0" applyFont="1" applyFill="1"/>
    <xf numFmtId="0" fontId="9" fillId="0" borderId="0" xfId="0" applyFont="1"/>
    <xf numFmtId="0" fontId="10" fillId="0" borderId="0" xfId="0" applyFont="1"/>
    <xf numFmtId="0" fontId="4" fillId="0" borderId="0" xfId="0" applyFont="1"/>
    <xf numFmtId="0" fontId="0" fillId="0" borderId="0" xfId="0" applyAlignment="1">
      <alignment horizontal="left" vertical="center"/>
    </xf>
    <xf numFmtId="0" fontId="6" fillId="0" borderId="1" xfId="0" applyFont="1" applyBorder="1"/>
    <xf numFmtId="0" fontId="6" fillId="0" borderId="2" xfId="0" applyFont="1" applyBorder="1" applyAlignment="1">
      <alignment horizontal="left" vertical="center" wrapText="1"/>
    </xf>
    <xf numFmtId="0" fontId="6" fillId="0" borderId="3" xfId="0" applyFont="1" applyBorder="1"/>
    <xf numFmtId="0" fontId="6" fillId="0" borderId="0" xfId="0" applyFont="1" applyBorder="1" applyAlignment="1">
      <alignment horizontal="left" vertical="center" wrapText="1"/>
    </xf>
    <xf numFmtId="0" fontId="6" fillId="0" borderId="0" xfId="0" applyFont="1" applyFill="1" applyBorder="1" applyAlignment="1">
      <alignment horizontal="center"/>
    </xf>
    <xf numFmtId="0" fontId="6" fillId="0" borderId="4" xfId="0" applyFont="1" applyBorder="1" applyAlignment="1">
      <alignment horizontal="left" vertical="center" wrapText="1"/>
    </xf>
    <xf numFmtId="0" fontId="7" fillId="0" borderId="2" xfId="0" applyFont="1" applyFill="1" applyBorder="1"/>
    <xf numFmtId="0" fontId="6" fillId="0" borderId="5" xfId="0" applyFont="1" applyBorder="1" applyAlignment="1">
      <alignment horizontal="left" vertical="center"/>
    </xf>
    <xf numFmtId="0" fontId="3" fillId="0" borderId="0" xfId="0" applyFont="1"/>
    <xf numFmtId="0" fontId="5" fillId="0" borderId="0" xfId="0" applyFont="1"/>
    <xf numFmtId="0" fontId="2" fillId="0" borderId="0" xfId="0" applyFont="1"/>
    <xf numFmtId="0" fontId="2" fillId="0" borderId="0" xfId="0" applyFont="1" applyAlignment="1">
      <alignment vertical="top"/>
    </xf>
    <xf numFmtId="0" fontId="0" fillId="0" borderId="0" xfId="0" applyAlignment="1">
      <alignment vertical="top"/>
    </xf>
    <xf numFmtId="0" fontId="6" fillId="0" borderId="0" xfId="0" applyFont="1" applyBorder="1" applyAlignment="1">
      <alignment horizontal="center"/>
    </xf>
    <xf numFmtId="0" fontId="6" fillId="0" borderId="6" xfId="0" applyFont="1" applyBorder="1" applyAlignment="1">
      <alignment horizontal="left" vertical="center" wrapText="1"/>
    </xf>
    <xf numFmtId="0" fontId="6" fillId="0" borderId="7" xfId="0" applyFont="1" applyBorder="1"/>
    <xf numFmtId="0" fontId="7" fillId="0" borderId="0" xfId="0" applyFont="1" applyFill="1" applyAlignment="1">
      <alignment vertical="top"/>
    </xf>
    <xf numFmtId="0" fontId="10" fillId="0" borderId="0" xfId="0" applyFont="1" applyFill="1" applyAlignment="1">
      <alignment vertical="top"/>
    </xf>
    <xf numFmtId="0" fontId="6" fillId="0" borderId="0" xfId="0" applyFont="1" applyAlignment="1">
      <alignment vertical="top"/>
    </xf>
    <xf numFmtId="0" fontId="7" fillId="0" borderId="0" xfId="0" applyFont="1" applyAlignment="1">
      <alignment vertical="top"/>
    </xf>
    <xf numFmtId="0" fontId="10" fillId="0" borderId="0" xfId="0" applyFont="1" applyAlignment="1">
      <alignment vertical="top"/>
    </xf>
    <xf numFmtId="0" fontId="4" fillId="0" borderId="0" xfId="0" applyFont="1" applyFill="1" applyBorder="1" applyAlignment="1">
      <alignment vertical="top"/>
    </xf>
    <xf numFmtId="0" fontId="0" fillId="0" borderId="0" xfId="0" applyBorder="1" applyAlignment="1">
      <alignment vertical="top"/>
    </xf>
    <xf numFmtId="0" fontId="3" fillId="0" borderId="0" xfId="0" applyFont="1" applyAlignment="1">
      <alignment vertical="top"/>
    </xf>
    <xf numFmtId="0" fontId="4" fillId="0" borderId="0" xfId="0" applyFont="1" applyAlignment="1">
      <alignment vertical="top"/>
    </xf>
    <xf numFmtId="0" fontId="4" fillId="0" borderId="8" xfId="0" applyFont="1" applyFill="1" applyBorder="1" applyAlignment="1">
      <alignment horizontal="right" vertical="top"/>
    </xf>
    <xf numFmtId="0" fontId="4" fillId="0" borderId="0" xfId="0" applyFont="1" applyAlignment="1">
      <alignment horizontal="center" vertical="top"/>
    </xf>
    <xf numFmtId="0" fontId="4" fillId="0" borderId="8" xfId="0" applyFont="1" applyFill="1" applyBorder="1" applyAlignment="1">
      <alignment horizontal="left" vertical="top"/>
    </xf>
    <xf numFmtId="0" fontId="5" fillId="0" borderId="0" xfId="0" applyFont="1" applyBorder="1" applyAlignment="1">
      <alignment vertical="top"/>
    </xf>
    <xf numFmtId="0" fontId="0" fillId="0" borderId="0" xfId="0" applyFill="1" applyBorder="1" applyAlignment="1">
      <alignment vertical="top"/>
    </xf>
    <xf numFmtId="0" fontId="6" fillId="2" borderId="0" xfId="0" applyFont="1" applyFill="1" applyBorder="1" applyAlignment="1">
      <alignment horizontal="left" vertical="top"/>
    </xf>
    <xf numFmtId="2" fontId="6" fillId="2" borderId="0" xfId="0" applyNumberFormat="1" applyFont="1" applyFill="1" applyBorder="1" applyAlignment="1">
      <alignment horizontal="center" vertical="top"/>
    </xf>
    <xf numFmtId="0" fontId="3" fillId="0" borderId="9" xfId="0" applyFont="1" applyBorder="1" applyAlignment="1">
      <alignment vertical="top"/>
    </xf>
    <xf numFmtId="2" fontId="3" fillId="0" borderId="10" xfId="0" applyNumberFormat="1" applyFont="1" applyBorder="1" applyAlignment="1">
      <alignment horizontal="left" vertical="top"/>
    </xf>
    <xf numFmtId="2" fontId="6" fillId="0" borderId="11" xfId="0" applyNumberFormat="1" applyFont="1" applyBorder="1" applyAlignment="1">
      <alignment horizontal="center" vertical="top" wrapText="1"/>
    </xf>
    <xf numFmtId="0" fontId="3" fillId="0" borderId="12" xfId="0" applyFont="1" applyBorder="1" applyAlignment="1">
      <alignment vertical="top"/>
    </xf>
    <xf numFmtId="2" fontId="6" fillId="0" borderId="10" xfId="0" applyNumberFormat="1" applyFont="1" applyBorder="1" applyAlignment="1">
      <alignment horizontal="center" vertical="top" wrapText="1"/>
    </xf>
    <xf numFmtId="0" fontId="3" fillId="0" borderId="6" xfId="0" applyFont="1" applyBorder="1" applyAlignment="1">
      <alignment vertical="top"/>
    </xf>
    <xf numFmtId="0" fontId="3" fillId="0" borderId="13" xfId="0" applyFont="1" applyFill="1" applyBorder="1" applyAlignment="1">
      <alignment vertical="top"/>
    </xf>
    <xf numFmtId="0" fontId="5" fillId="0" borderId="0" xfId="0" applyFont="1" applyBorder="1" applyAlignment="1">
      <alignment vertical="top" wrapText="1"/>
    </xf>
    <xf numFmtId="2" fontId="3" fillId="0" borderId="0" xfId="0" applyNumberFormat="1" applyFont="1" applyFill="1" applyBorder="1" applyAlignment="1">
      <alignment horizontal="left" vertical="top"/>
    </xf>
    <xf numFmtId="2" fontId="6" fillId="0" borderId="0" xfId="0" applyNumberFormat="1" applyFont="1" applyFill="1" applyBorder="1" applyAlignment="1">
      <alignment horizontal="center" vertical="top" wrapText="1"/>
    </xf>
    <xf numFmtId="0" fontId="0" fillId="0" borderId="0" xfId="0" applyFill="1" applyAlignment="1">
      <alignment horizontal="center" vertical="top"/>
    </xf>
    <xf numFmtId="0" fontId="4" fillId="0" borderId="6" xfId="0" applyFont="1" applyFill="1" applyBorder="1" applyAlignment="1">
      <alignment vertical="top" wrapText="1"/>
    </xf>
    <xf numFmtId="0" fontId="0" fillId="0" borderId="8" xfId="0" applyBorder="1" applyAlignment="1">
      <alignment vertical="top"/>
    </xf>
    <xf numFmtId="0" fontId="4" fillId="0" borderId="13" xfId="0" applyFont="1" applyFill="1" applyBorder="1" applyAlignment="1">
      <alignment vertical="top" wrapText="1"/>
    </xf>
    <xf numFmtId="0" fontId="4" fillId="0" borderId="6" xfId="0" applyFont="1" applyBorder="1" applyAlignment="1">
      <alignment vertical="top" wrapText="1"/>
    </xf>
    <xf numFmtId="0" fontId="0" fillId="0" borderId="6" xfId="0" applyBorder="1" applyAlignment="1">
      <alignment vertical="top"/>
    </xf>
    <xf numFmtId="0" fontId="0" fillId="0" borderId="13" xfId="0" applyFill="1" applyBorder="1" applyAlignment="1">
      <alignment vertical="top"/>
    </xf>
    <xf numFmtId="0" fontId="3" fillId="0" borderId="10" xfId="0" applyFont="1" applyBorder="1" applyAlignment="1">
      <alignment horizontal="left" vertical="top"/>
    </xf>
    <xf numFmtId="0" fontId="0" fillId="0" borderId="11" xfId="0" applyBorder="1" applyAlignment="1">
      <alignment vertical="top"/>
    </xf>
    <xf numFmtId="0" fontId="3" fillId="0" borderId="12" xfId="0" applyFont="1" applyFill="1" applyBorder="1" applyAlignment="1">
      <alignment vertical="top"/>
    </xf>
    <xf numFmtId="0" fontId="3" fillId="0" borderId="14" xfId="0" applyFont="1" applyFill="1" applyBorder="1" applyAlignment="1">
      <alignment horizontal="left" vertical="top"/>
    </xf>
    <xf numFmtId="0" fontId="0" fillId="0" borderId="10" xfId="0" applyFill="1" applyBorder="1" applyAlignment="1">
      <alignment vertical="top"/>
    </xf>
    <xf numFmtId="0" fontId="3" fillId="0" borderId="0" xfId="0" applyFont="1" applyBorder="1" applyAlignment="1">
      <alignment vertical="top"/>
    </xf>
    <xf numFmtId="0" fontId="5" fillId="0" borderId="6" xfId="0" applyFont="1" applyBorder="1" applyAlignment="1">
      <alignment vertical="top" wrapText="1"/>
    </xf>
    <xf numFmtId="0" fontId="5" fillId="0" borderId="6" xfId="0" applyFont="1" applyBorder="1" applyAlignment="1">
      <alignment vertical="top"/>
    </xf>
    <xf numFmtId="0" fontId="5" fillId="0" borderId="13" xfId="0" applyFont="1" applyBorder="1" applyAlignment="1">
      <alignment vertical="top"/>
    </xf>
    <xf numFmtId="0" fontId="0" fillId="0" borderId="15" xfId="0" applyBorder="1" applyAlignment="1">
      <alignment vertical="top"/>
    </xf>
    <xf numFmtId="0" fontId="0" fillId="0" borderId="0" xfId="0" applyFill="1" applyAlignment="1">
      <alignment vertical="top"/>
    </xf>
    <xf numFmtId="0" fontId="5" fillId="0" borderId="13" xfId="0" applyFont="1" applyFill="1" applyBorder="1" applyAlignment="1">
      <alignment vertical="top" wrapText="1"/>
    </xf>
    <xf numFmtId="0" fontId="16" fillId="0" borderId="0" xfId="0" applyFont="1" applyBorder="1" applyAlignment="1">
      <alignment vertical="top"/>
    </xf>
    <xf numFmtId="0" fontId="5" fillId="0" borderId="0" xfId="0" applyFont="1" applyFill="1" applyBorder="1" applyAlignment="1">
      <alignment vertical="top" wrapText="1"/>
    </xf>
    <xf numFmtId="0" fontId="17" fillId="0" borderId="0" xfId="0" applyFont="1" applyAlignment="1">
      <alignment vertical="top"/>
    </xf>
    <xf numFmtId="0" fontId="0" fillId="0" borderId="0" xfId="0" applyFill="1" applyBorder="1"/>
    <xf numFmtId="0" fontId="5" fillId="0" borderId="0" xfId="0" applyFont="1" applyAlignment="1">
      <alignment vertical="top"/>
    </xf>
    <xf numFmtId="0" fontId="3" fillId="0" borderId="6" xfId="0" applyFont="1" applyBorder="1" applyAlignment="1">
      <alignment vertical="top" wrapText="1"/>
    </xf>
    <xf numFmtId="2" fontId="6" fillId="0" borderId="0" xfId="0" applyNumberFormat="1" applyFont="1" applyBorder="1" applyAlignment="1">
      <alignment horizontal="center" vertical="top" wrapText="1"/>
    </xf>
    <xf numFmtId="0" fontId="3" fillId="0" borderId="16" xfId="0" applyFont="1" applyBorder="1" applyAlignment="1">
      <alignment vertical="top" wrapText="1"/>
    </xf>
    <xf numFmtId="2" fontId="3" fillId="0" borderId="0" xfId="0" applyNumberFormat="1" applyFont="1" applyBorder="1" applyAlignment="1">
      <alignment horizontal="left" vertical="top"/>
    </xf>
    <xf numFmtId="0" fontId="3" fillId="0" borderId="13" xfId="0" applyFont="1" applyBorder="1" applyAlignment="1">
      <alignment vertical="top"/>
    </xf>
    <xf numFmtId="0" fontId="3" fillId="0" borderId="13" xfId="0" applyFont="1" applyBorder="1" applyAlignment="1">
      <alignment vertical="top" wrapText="1"/>
    </xf>
    <xf numFmtId="0" fontId="0" fillId="0" borderId="13" xfId="0" applyBorder="1" applyAlignment="1">
      <alignment vertical="top"/>
    </xf>
    <xf numFmtId="0" fontId="3" fillId="0" borderId="10" xfId="0" applyFont="1" applyFill="1" applyBorder="1" applyAlignment="1">
      <alignment horizontal="left" vertical="top"/>
    </xf>
    <xf numFmtId="0" fontId="3" fillId="0" borderId="0" xfId="0" applyFont="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2" fontId="2" fillId="0" borderId="15" xfId="0" applyNumberFormat="1" applyFont="1" applyBorder="1" applyAlignment="1">
      <alignment horizontal="right" vertical="top"/>
    </xf>
    <xf numFmtId="0" fontId="5" fillId="0" borderId="13" xfId="0" applyFont="1" applyBorder="1" applyAlignment="1">
      <alignment vertical="top" wrapText="1"/>
    </xf>
    <xf numFmtId="0" fontId="5" fillId="0" borderId="17" xfId="0" applyFont="1" applyBorder="1"/>
    <xf numFmtId="0" fontId="0" fillId="0" borderId="6" xfId="0" applyBorder="1"/>
    <xf numFmtId="0" fontId="4" fillId="0" borderId="0" xfId="0" applyFont="1" applyAlignment="1">
      <alignment wrapText="1"/>
    </xf>
    <xf numFmtId="0" fontId="24" fillId="0" borderId="0" xfId="8" applyFont="1"/>
    <xf numFmtId="0" fontId="7" fillId="0" borderId="18" xfId="7" applyFont="1" applyFill="1" applyBorder="1"/>
    <xf numFmtId="0" fontId="7" fillId="0" borderId="19" xfId="7" applyFont="1" applyBorder="1" applyAlignment="1">
      <alignment horizontal="center"/>
    </xf>
    <xf numFmtId="0" fontId="7" fillId="0" borderId="20" xfId="7" applyFont="1" applyBorder="1" applyAlignment="1">
      <alignment horizontal="center"/>
    </xf>
    <xf numFmtId="0" fontId="6" fillId="0" borderId="21" xfId="7" applyFont="1" applyBorder="1" applyAlignment="1">
      <alignment horizontal="left" vertical="center"/>
    </xf>
    <xf numFmtId="0" fontId="4" fillId="0" borderId="22" xfId="7" applyFont="1" applyBorder="1" applyAlignment="1">
      <alignment horizontal="center" vertical="center" wrapText="1"/>
    </xf>
    <xf numFmtId="0" fontId="4" fillId="0" borderId="23" xfId="7" applyFont="1" applyBorder="1" applyAlignment="1">
      <alignment horizontal="center" vertical="center" wrapText="1"/>
    </xf>
    <xf numFmtId="0" fontId="4" fillId="0" borderId="24" xfId="7" applyFont="1" applyBorder="1" applyAlignment="1">
      <alignment horizontal="center" vertical="center" wrapText="1"/>
    </xf>
    <xf numFmtId="0" fontId="6" fillId="0" borderId="25" xfId="7" applyFont="1" applyBorder="1"/>
    <xf numFmtId="0" fontId="4" fillId="0" borderId="26" xfId="7" applyFont="1" applyBorder="1" applyAlignment="1">
      <alignment horizontal="center"/>
    </xf>
    <xf numFmtId="0" fontId="4" fillId="0" borderId="27" xfId="7" applyFont="1" applyBorder="1" applyAlignment="1">
      <alignment horizontal="center"/>
    </xf>
    <xf numFmtId="0" fontId="4" fillId="0" borderId="28" xfId="7" applyFont="1" applyBorder="1" applyAlignment="1">
      <alignment horizontal="center"/>
    </xf>
    <xf numFmtId="179" fontId="2" fillId="2" borderId="29" xfId="0" applyNumberFormat="1" applyFont="1" applyFill="1" applyBorder="1" applyAlignment="1">
      <alignment horizontal="left"/>
    </xf>
    <xf numFmtId="179" fontId="2" fillId="2" borderId="30" xfId="7" applyNumberFormat="1" applyFont="1" applyFill="1" applyBorder="1" applyAlignment="1">
      <alignment horizontal="left"/>
    </xf>
    <xf numFmtId="0" fontId="6" fillId="0" borderId="0" xfId="7" applyFont="1" applyFill="1" applyBorder="1" applyAlignment="1">
      <alignment horizontal="left"/>
    </xf>
    <xf numFmtId="179" fontId="2" fillId="0" borderId="0" xfId="0" applyNumberFormat="1" applyFont="1" applyFill="1" applyBorder="1" applyAlignment="1">
      <alignment horizontal="left"/>
    </xf>
    <xf numFmtId="179" fontId="2" fillId="0" borderId="0" xfId="7" applyNumberFormat="1" applyFont="1" applyFill="1" applyBorder="1" applyAlignment="1">
      <alignment horizontal="left"/>
    </xf>
    <xf numFmtId="2" fontId="2" fillId="0" borderId="0" xfId="7" applyNumberFormat="1" applyFont="1" applyFill="1" applyBorder="1" applyAlignment="1">
      <alignment horizontal="left"/>
    </xf>
    <xf numFmtId="0" fontId="4" fillId="0" borderId="0" xfId="0" applyFont="1" applyBorder="1" applyAlignment="1">
      <alignment vertical="top"/>
    </xf>
    <xf numFmtId="0" fontId="19" fillId="0" borderId="0" xfId="8" applyFont="1" applyBorder="1"/>
    <xf numFmtId="0" fontId="4" fillId="0" borderId="0" xfId="8" applyBorder="1"/>
    <xf numFmtId="9" fontId="4" fillId="0" borderId="0" xfId="0" applyNumberFormat="1" applyFont="1" applyBorder="1" applyAlignment="1">
      <alignment horizontal="center" vertical="top"/>
    </xf>
    <xf numFmtId="0" fontId="4" fillId="0" borderId="0" xfId="7" applyFont="1" applyAlignment="1">
      <alignment vertical="top"/>
    </xf>
    <xf numFmtId="9" fontId="2" fillId="0" borderId="0" xfId="8" applyNumberFormat="1" applyFont="1" applyFill="1" applyBorder="1" applyAlignment="1">
      <alignment horizontal="center"/>
    </xf>
    <xf numFmtId="0" fontId="2" fillId="0" borderId="0" xfId="8" applyFont="1" applyFill="1" applyBorder="1"/>
    <xf numFmtId="0" fontId="4" fillId="0" borderId="0" xfId="0" applyFont="1" applyBorder="1" applyAlignment="1">
      <alignment horizontal="center" vertical="top"/>
    </xf>
    <xf numFmtId="9" fontId="4"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0" fontId="2" fillId="0" borderId="0" xfId="8" applyFont="1" applyBorder="1"/>
    <xf numFmtId="0" fontId="24" fillId="0" borderId="0" xfId="9" applyFont="1" applyFill="1" applyAlignment="1">
      <alignment vertical="top"/>
    </xf>
    <xf numFmtId="0" fontId="4" fillId="0" borderId="0" xfId="0" applyFont="1" applyBorder="1" applyAlignment="1">
      <alignment vertical="top" wrapText="1"/>
    </xf>
    <xf numFmtId="0" fontId="4" fillId="0" borderId="0" xfId="0" applyFont="1" applyFill="1" applyAlignment="1">
      <alignment horizontal="right" vertical="top"/>
    </xf>
    <xf numFmtId="0" fontId="2" fillId="0" borderId="31" xfId="0" applyFont="1" applyBorder="1" applyAlignment="1">
      <alignment vertical="top"/>
    </xf>
    <xf numFmtId="0" fontId="0" fillId="0" borderId="32" xfId="0" applyBorder="1" applyAlignment="1">
      <alignment vertical="top"/>
    </xf>
    <xf numFmtId="0" fontId="2" fillId="0" borderId="31" xfId="0" applyFont="1" applyFill="1" applyBorder="1" applyAlignment="1">
      <alignment vertical="top"/>
    </xf>
    <xf numFmtId="0" fontId="0" fillId="0" borderId="33" xfId="0" applyFill="1" applyBorder="1" applyAlignment="1">
      <alignment vertical="top"/>
    </xf>
    <xf numFmtId="179" fontId="2" fillId="0" borderId="15" xfId="0" applyNumberFormat="1" applyFont="1" applyBorder="1" applyAlignment="1">
      <alignment horizontal="right" vertical="top"/>
    </xf>
    <xf numFmtId="0" fontId="2" fillId="0" borderId="0" xfId="0" applyFont="1" applyBorder="1" applyAlignment="1">
      <alignment vertical="top"/>
    </xf>
    <xf numFmtId="0" fontId="2" fillId="0" borderId="15" xfId="0" applyFont="1" applyBorder="1" applyAlignment="1">
      <alignment vertical="top"/>
    </xf>
    <xf numFmtId="0" fontId="2" fillId="0" borderId="15" xfId="0" applyFont="1" applyFill="1" applyBorder="1" applyAlignment="1">
      <alignment horizontal="left" vertical="top" wrapText="1"/>
    </xf>
    <xf numFmtId="0" fontId="2" fillId="0" borderId="0" xfId="0" applyFont="1" applyBorder="1" applyAlignment="1">
      <alignment horizontal="right" vertical="top"/>
    </xf>
    <xf numFmtId="0" fontId="2" fillId="0" borderId="0" xfId="0" applyFont="1" applyFill="1" applyBorder="1" applyAlignment="1">
      <alignment horizontal="right" vertical="top"/>
    </xf>
    <xf numFmtId="2" fontId="2" fillId="0" borderId="0" xfId="0" applyNumberFormat="1" applyFont="1" applyBorder="1" applyAlignment="1">
      <alignment horizontal="left" vertical="top"/>
    </xf>
    <xf numFmtId="0" fontId="2" fillId="0" borderId="8" xfId="0" applyFont="1" applyBorder="1" applyAlignment="1">
      <alignment vertical="top"/>
    </xf>
    <xf numFmtId="175" fontId="2" fillId="0" borderId="15" xfId="0" applyNumberFormat="1" applyFont="1" applyFill="1" applyBorder="1" applyAlignment="1">
      <alignment horizontal="left" vertical="top"/>
    </xf>
    <xf numFmtId="0" fontId="2" fillId="0" borderId="0" xfId="0" applyFont="1" applyFill="1" applyBorder="1" applyAlignment="1">
      <alignmen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15" xfId="0" applyFont="1" applyBorder="1" applyAlignment="1">
      <alignment horizontal="right" vertical="top"/>
    </xf>
    <xf numFmtId="0" fontId="5" fillId="0" borderId="6" xfId="7" applyFont="1" applyBorder="1" applyAlignment="1">
      <alignment vertical="top" wrapText="1"/>
    </xf>
    <xf numFmtId="0" fontId="2" fillId="0" borderId="8" xfId="7" applyFont="1" applyBorder="1" applyAlignment="1">
      <alignment vertical="top"/>
    </xf>
    <xf numFmtId="2" fontId="2" fillId="0" borderId="0" xfId="0" applyNumberFormat="1" applyFont="1" applyBorder="1" applyAlignment="1">
      <alignment horizontal="right" vertical="top"/>
    </xf>
    <xf numFmtId="2" fontId="2" fillId="0" borderId="0" xfId="0" applyNumberFormat="1" applyFont="1" applyFill="1" applyBorder="1" applyAlignment="1">
      <alignment horizontal="right" vertical="top"/>
    </xf>
    <xf numFmtId="0" fontId="5" fillId="0" borderId="6" xfId="0" applyFont="1" applyFill="1" applyBorder="1" applyAlignment="1">
      <alignment vertical="top"/>
    </xf>
    <xf numFmtId="0" fontId="5" fillId="0" borderId="0" xfId="9" applyFont="1" applyBorder="1" applyAlignment="1">
      <alignment vertical="top"/>
    </xf>
    <xf numFmtId="2" fontId="2" fillId="0" borderId="15" xfId="9" applyNumberFormat="1" applyFont="1" applyFill="1" applyBorder="1" applyAlignment="1">
      <alignment horizontal="right" vertical="top"/>
    </xf>
    <xf numFmtId="0" fontId="5" fillId="0" borderId="0" xfId="0" applyFont="1" applyFill="1" applyBorder="1" applyAlignment="1">
      <alignment vertical="top"/>
    </xf>
    <xf numFmtId="0" fontId="5" fillId="0" borderId="6" xfId="7" applyFont="1" applyBorder="1" applyAlignment="1">
      <alignment vertical="top"/>
    </xf>
    <xf numFmtId="2" fontId="2" fillId="0" borderId="0" xfId="7" applyNumberFormat="1" applyFont="1" applyBorder="1" applyAlignment="1">
      <alignment horizontal="right" vertical="top"/>
    </xf>
    <xf numFmtId="0" fontId="2" fillId="0" borderId="0" xfId="7" applyFont="1" applyBorder="1" applyAlignment="1">
      <alignment vertical="top"/>
    </xf>
    <xf numFmtId="0" fontId="5" fillId="0" borderId="13" xfId="7" applyFont="1" applyFill="1" applyBorder="1" applyAlignment="1">
      <alignment vertical="top"/>
    </xf>
    <xf numFmtId="0" fontId="2" fillId="0" borderId="0" xfId="7" applyFont="1" applyFill="1" applyBorder="1" applyAlignment="1">
      <alignment vertical="top"/>
    </xf>
    <xf numFmtId="0" fontId="20" fillId="0" borderId="0" xfId="9"/>
    <xf numFmtId="0" fontId="4" fillId="0" borderId="0" xfId="9" applyFont="1"/>
    <xf numFmtId="0" fontId="20" fillId="0" borderId="0" xfId="9" applyFill="1" applyAlignment="1">
      <alignment vertical="top"/>
    </xf>
    <xf numFmtId="0" fontId="5" fillId="0" borderId="13" xfId="9" applyFont="1" applyBorder="1" applyAlignment="1">
      <alignment vertical="top"/>
    </xf>
    <xf numFmtId="0" fontId="2" fillId="0" borderId="0" xfId="9" applyFont="1" applyBorder="1" applyAlignment="1">
      <alignment vertical="top"/>
    </xf>
    <xf numFmtId="0" fontId="5" fillId="0" borderId="6" xfId="9" applyFont="1" applyBorder="1" applyAlignment="1">
      <alignment vertical="top" wrapText="1"/>
    </xf>
    <xf numFmtId="4" fontId="2" fillId="0" borderId="15" xfId="9" applyNumberFormat="1" applyFont="1" applyBorder="1" applyAlignment="1">
      <alignment horizontal="right" vertical="top"/>
    </xf>
    <xf numFmtId="0" fontId="2" fillId="0" borderId="8" xfId="9" applyFont="1" applyBorder="1" applyAlignment="1">
      <alignment vertical="top"/>
    </xf>
    <xf numFmtId="0" fontId="5" fillId="0" borderId="6" xfId="9" applyFont="1" applyBorder="1" applyAlignment="1">
      <alignment vertical="top"/>
    </xf>
    <xf numFmtId="2" fontId="2" fillId="0" borderId="15" xfId="9" applyNumberFormat="1" applyFont="1" applyBorder="1" applyAlignment="1">
      <alignment horizontal="right" vertical="top"/>
    </xf>
    <xf numFmtId="0" fontId="20" fillId="0" borderId="0" xfId="9" applyBorder="1" applyAlignment="1">
      <alignment vertical="top"/>
    </xf>
    <xf numFmtId="0" fontId="2" fillId="0" borderId="15" xfId="9" applyNumberFormat="1" applyFont="1" applyFill="1" applyBorder="1" applyAlignment="1">
      <alignment horizontal="right" vertical="top"/>
    </xf>
    <xf numFmtId="0" fontId="5" fillId="0" borderId="13" xfId="0" applyFont="1" applyFill="1" applyBorder="1" applyAlignment="1">
      <alignment vertical="top"/>
    </xf>
    <xf numFmtId="2" fontId="20" fillId="0" borderId="15" xfId="9" applyNumberFormat="1" applyBorder="1" applyAlignment="1">
      <alignment vertical="top"/>
    </xf>
    <xf numFmtId="0" fontId="20" fillId="0" borderId="8" xfId="9" applyBorder="1" applyAlignment="1">
      <alignment vertical="top"/>
    </xf>
    <xf numFmtId="0" fontId="21" fillId="0" borderId="0" xfId="0" applyFont="1" applyAlignment="1">
      <alignment vertical="top" wrapText="1"/>
    </xf>
    <xf numFmtId="2" fontId="6" fillId="0" borderId="0" xfId="0" applyNumberFormat="1" applyFont="1" applyFill="1" applyBorder="1" applyAlignment="1">
      <alignment horizontal="center" vertical="top"/>
    </xf>
    <xf numFmtId="175" fontId="2" fillId="0" borderId="0" xfId="0" applyNumberFormat="1" applyFont="1" applyFill="1" applyBorder="1" applyAlignment="1">
      <alignment horizontal="left" vertical="top"/>
    </xf>
    <xf numFmtId="0" fontId="3" fillId="0" borderId="0" xfId="0" applyFont="1" applyBorder="1" applyAlignment="1">
      <alignment horizontal="left"/>
    </xf>
    <xf numFmtId="0" fontId="4" fillId="0" borderId="0" xfId="0" applyFont="1" applyBorder="1"/>
    <xf numFmtId="0" fontId="3" fillId="0" borderId="0" xfId="0" applyFont="1" applyBorder="1"/>
    <xf numFmtId="1" fontId="4" fillId="0" borderId="0" xfId="0" applyNumberFormat="1" applyFont="1" applyFill="1" applyBorder="1" applyAlignment="1">
      <alignment vertical="top"/>
    </xf>
    <xf numFmtId="9" fontId="4"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Fill="1" applyAlignment="1">
      <alignment vertical="top"/>
    </xf>
    <xf numFmtId="0" fontId="4" fillId="0" borderId="8" xfId="7" applyFont="1" applyFill="1" applyBorder="1" applyAlignment="1">
      <alignment vertical="top"/>
    </xf>
    <xf numFmtId="0" fontId="4" fillId="0" borderId="0" xfId="0" applyFont="1" applyBorder="1" applyAlignment="1">
      <alignment horizontal="center" wrapText="1"/>
    </xf>
    <xf numFmtId="0" fontId="4" fillId="0" borderId="0" xfId="0" applyFont="1" applyAlignment="1">
      <alignment vertical="top" wrapText="1"/>
    </xf>
    <xf numFmtId="0" fontId="4" fillId="0" borderId="8"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Alignment="1">
      <alignment horizontal="left" vertical="top"/>
    </xf>
    <xf numFmtId="10" fontId="4" fillId="0" borderId="0" xfId="0" applyNumberFormat="1" applyFont="1"/>
    <xf numFmtId="0" fontId="2" fillId="2" borderId="0" xfId="0" applyFont="1" applyFill="1" applyBorder="1" applyAlignment="1">
      <alignment horizontal="left" vertical="top"/>
    </xf>
    <xf numFmtId="0" fontId="2" fillId="0" borderId="0" xfId="0" applyFont="1" applyFill="1" applyAlignment="1">
      <alignment vertical="top"/>
    </xf>
    <xf numFmtId="0" fontId="4" fillId="0" borderId="0" xfId="0" applyFont="1" applyFill="1" applyBorder="1" applyAlignment="1">
      <alignment wrapText="1"/>
    </xf>
    <xf numFmtId="0" fontId="4" fillId="0" borderId="0" xfId="0" applyFont="1" applyFill="1" applyBorder="1"/>
    <xf numFmtId="9" fontId="4" fillId="0" borderId="0" xfId="0" applyNumberFormat="1" applyFont="1" applyBorder="1"/>
    <xf numFmtId="0" fontId="11" fillId="0" borderId="0" xfId="0" applyFont="1" applyFill="1" applyBorder="1"/>
    <xf numFmtId="9" fontId="11" fillId="0" borderId="0" xfId="0" applyNumberFormat="1" applyFont="1" applyBorder="1" applyAlignment="1">
      <alignment horizontal="center"/>
    </xf>
    <xf numFmtId="172" fontId="2" fillId="0" borderId="0" xfId="0" applyNumberFormat="1" applyFont="1" applyFill="1" applyAlignment="1">
      <alignment vertical="top"/>
    </xf>
    <xf numFmtId="0" fontId="4" fillId="0" borderId="0" xfId="0" applyFont="1" applyBorder="1" applyAlignment="1">
      <alignment horizontal="center"/>
    </xf>
    <xf numFmtId="0" fontId="9" fillId="0" borderId="0" xfId="0" applyFont="1" applyBorder="1" applyAlignment="1"/>
    <xf numFmtId="0" fontId="9" fillId="0" borderId="0" xfId="0" applyFont="1" applyAlignment="1"/>
    <xf numFmtId="0" fontId="9" fillId="0" borderId="0" xfId="0" applyFont="1" applyBorder="1"/>
    <xf numFmtId="0" fontId="23" fillId="0" borderId="6" xfId="0" applyFont="1" applyFill="1" applyBorder="1" applyAlignment="1">
      <alignment vertical="top" wrapText="1"/>
    </xf>
    <xf numFmtId="0" fontId="2" fillId="0" borderId="0" xfId="0" applyNumberFormat="1" applyFont="1" applyFill="1" applyAlignment="1">
      <alignment vertical="top"/>
    </xf>
    <xf numFmtId="2" fontId="2" fillId="0" borderId="15" xfId="0" applyNumberFormat="1" applyFont="1" applyBorder="1"/>
    <xf numFmtId="0" fontId="23" fillId="0" borderId="6" xfId="7" applyFont="1" applyBorder="1" applyAlignment="1">
      <alignment vertical="top" wrapText="1"/>
    </xf>
    <xf numFmtId="2" fontId="2" fillId="0" borderId="0" xfId="0" applyNumberFormat="1" applyFont="1" applyBorder="1"/>
    <xf numFmtId="0" fontId="5" fillId="0" borderId="17" xfId="7" applyFont="1" applyFill="1" applyBorder="1" applyAlignment="1">
      <alignment vertical="top"/>
    </xf>
    <xf numFmtId="0" fontId="3" fillId="0" borderId="6" xfId="7" applyFont="1" applyBorder="1" applyAlignment="1">
      <alignment vertical="top"/>
    </xf>
    <xf numFmtId="0" fontId="2" fillId="0" borderId="15" xfId="7" applyFont="1" applyFill="1" applyBorder="1" applyAlignment="1">
      <alignment vertical="top"/>
    </xf>
    <xf numFmtId="0" fontId="3" fillId="0" borderId="13" xfId="7" applyFont="1" applyFill="1" applyBorder="1" applyAlignment="1">
      <alignment vertical="top"/>
    </xf>
    <xf numFmtId="0" fontId="2" fillId="0" borderId="0" xfId="0" applyFont="1" applyBorder="1"/>
    <xf numFmtId="0" fontId="2" fillId="0" borderId="15" xfId="0" applyFont="1" applyBorder="1"/>
    <xf numFmtId="0" fontId="2" fillId="0" borderId="0" xfId="0" applyFont="1" applyBorder="1" applyAlignment="1">
      <alignment horizontal="center" vertical="top"/>
    </xf>
    <xf numFmtId="0" fontId="2" fillId="0" borderId="0" xfId="0" applyFont="1" applyFill="1" applyBorder="1" applyAlignment="1">
      <alignment horizontal="center" vertical="top"/>
    </xf>
    <xf numFmtId="173" fontId="2" fillId="0" borderId="0" xfId="0" applyNumberFormat="1" applyFont="1" applyFill="1" applyBorder="1" applyAlignment="1">
      <alignment horizontal="right" vertical="top"/>
    </xf>
    <xf numFmtId="0" fontId="25" fillId="0" borderId="0" xfId="0" applyFont="1" applyFill="1" applyBorder="1" applyAlignment="1">
      <alignment vertical="top"/>
    </xf>
    <xf numFmtId="0" fontId="5" fillId="0" borderId="0" xfId="0" applyFont="1" applyBorder="1"/>
    <xf numFmtId="0" fontId="18" fillId="0" borderId="0" xfId="0" applyFont="1" applyFill="1" applyAlignment="1">
      <alignment vertical="top" wrapText="1"/>
    </xf>
    <xf numFmtId="0" fontId="6" fillId="2" borderId="34" xfId="7" applyFont="1" applyFill="1" applyBorder="1" applyAlignment="1">
      <alignment horizontal="left"/>
    </xf>
    <xf numFmtId="11" fontId="2" fillId="2" borderId="35" xfId="7" applyNumberFormat="1" applyFont="1" applyFill="1" applyBorder="1" applyAlignment="1">
      <alignment horizontal="left"/>
    </xf>
    <xf numFmtId="11" fontId="2" fillId="2" borderId="36" xfId="7" applyNumberFormat="1" applyFont="1" applyFill="1" applyBorder="1" applyAlignment="1">
      <alignment horizontal="left"/>
    </xf>
    <xf numFmtId="11" fontId="2" fillId="0" borderId="15" xfId="9" applyNumberFormat="1" applyFont="1" applyBorder="1" applyAlignment="1">
      <alignment horizontal="right" vertical="top"/>
    </xf>
    <xf numFmtId="11" fontId="2" fillId="0" borderId="0" xfId="0" applyNumberFormat="1" applyFont="1" applyBorder="1" applyAlignment="1">
      <alignment horizontal="right" vertical="top"/>
    </xf>
    <xf numFmtId="11" fontId="20" fillId="0" borderId="15" xfId="9" applyNumberFormat="1" applyBorder="1" applyAlignment="1">
      <alignment vertical="top"/>
    </xf>
    <xf numFmtId="11" fontId="2" fillId="0" borderId="15" xfId="0" applyNumberFormat="1" applyFont="1" applyFill="1" applyBorder="1" applyAlignment="1">
      <alignment horizontal="right" vertical="top"/>
    </xf>
    <xf numFmtId="11" fontId="2" fillId="0" borderId="0" xfId="0" applyNumberFormat="1" applyFont="1" applyFill="1" applyBorder="1" applyAlignment="1">
      <alignment horizontal="right" vertical="top"/>
    </xf>
    <xf numFmtId="11" fontId="2" fillId="0" borderId="0" xfId="7" applyNumberFormat="1" applyFont="1" applyBorder="1" applyAlignment="1">
      <alignment horizontal="right" vertical="top"/>
    </xf>
    <xf numFmtId="11" fontId="2" fillId="0" borderId="0" xfId="0" applyNumberFormat="1" applyFont="1" applyFill="1" applyBorder="1" applyAlignment="1">
      <alignment vertical="top"/>
    </xf>
    <xf numFmtId="11" fontId="2" fillId="0" borderId="0" xfId="0" applyNumberFormat="1" applyFont="1" applyFill="1" applyAlignment="1">
      <alignment vertical="top"/>
    </xf>
    <xf numFmtId="11" fontId="0" fillId="0" borderId="0" xfId="0" applyNumberFormat="1"/>
    <xf numFmtId="11" fontId="2" fillId="0" borderId="15" xfId="0" applyNumberFormat="1" applyFont="1" applyBorder="1"/>
    <xf numFmtId="11" fontId="2" fillId="0" borderId="0" xfId="0" applyNumberFormat="1" applyFont="1" applyAlignment="1">
      <alignment vertical="top"/>
    </xf>
    <xf numFmtId="49" fontId="7" fillId="0" borderId="0" xfId="0" applyNumberFormat="1" applyFont="1"/>
    <xf numFmtId="0" fontId="12" fillId="3" borderId="37" xfId="0" applyFont="1" applyFill="1" applyBorder="1"/>
    <xf numFmtId="0" fontId="6" fillId="3" borderId="37" xfId="0" applyFont="1" applyFill="1" applyBorder="1" applyAlignment="1">
      <alignment horizontal="center"/>
    </xf>
    <xf numFmtId="11" fontId="6" fillId="3" borderId="37" xfId="0" applyNumberFormat="1" applyFont="1" applyFill="1" applyBorder="1" applyAlignment="1">
      <alignment horizontal="center"/>
    </xf>
    <xf numFmtId="0" fontId="12" fillId="3" borderId="3" xfId="0" applyFont="1" applyFill="1" applyBorder="1"/>
    <xf numFmtId="0" fontId="6" fillId="3" borderId="3" xfId="0" applyFont="1" applyFill="1" applyBorder="1" applyAlignment="1">
      <alignment horizontal="center"/>
    </xf>
    <xf numFmtId="11" fontId="6" fillId="3" borderId="3" xfId="0" applyNumberFormat="1" applyFont="1" applyFill="1" applyBorder="1" applyAlignment="1">
      <alignment horizontal="center"/>
    </xf>
    <xf numFmtId="49" fontId="7" fillId="0" borderId="0" xfId="0" applyNumberFormat="1" applyFont="1" applyFill="1" applyAlignment="1">
      <alignment vertical="top"/>
    </xf>
    <xf numFmtId="196" fontId="4" fillId="0" borderId="0" xfId="0" applyNumberFormat="1" applyFont="1" applyFill="1" applyAlignment="1">
      <alignment horizontal="right" vertical="top"/>
    </xf>
    <xf numFmtId="0" fontId="4" fillId="0" borderId="0" xfId="8" applyFill="1"/>
    <xf numFmtId="0" fontId="4" fillId="0" borderId="0" xfId="7" applyFill="1"/>
    <xf numFmtId="196" fontId="2" fillId="0" borderId="0" xfId="7" applyNumberFormat="1" applyFont="1" applyFill="1" applyBorder="1" applyAlignment="1">
      <alignment horizontal="right" vertical="top"/>
    </xf>
    <xf numFmtId="0" fontId="5" fillId="0" borderId="13" xfId="9" applyFont="1" applyFill="1" applyBorder="1" applyAlignment="1">
      <alignment vertical="top"/>
    </xf>
    <xf numFmtId="9" fontId="2" fillId="0" borderId="0" xfId="9" applyNumberFormat="1" applyFont="1" applyFill="1" applyBorder="1" applyAlignment="1">
      <alignment horizontal="right" vertical="top"/>
    </xf>
    <xf numFmtId="0" fontId="2" fillId="0" borderId="0" xfId="9" applyFont="1" applyFill="1" applyBorder="1" applyAlignment="1">
      <alignment vertical="top"/>
    </xf>
    <xf numFmtId="9" fontId="2" fillId="0" borderId="0" xfId="0" applyNumberFormat="1" applyFont="1" applyFill="1" applyBorder="1" applyAlignment="1">
      <alignment horizontal="right" vertical="top"/>
    </xf>
    <xf numFmtId="0" fontId="4" fillId="0" borderId="0" xfId="7" applyFont="1" applyFill="1" applyAlignment="1">
      <alignment vertical="top"/>
    </xf>
    <xf numFmtId="2" fontId="4" fillId="0" borderId="0" xfId="0" applyNumberFormat="1" applyFont="1" applyFill="1" applyAlignment="1">
      <alignment horizontal="right" vertical="top"/>
    </xf>
    <xf numFmtId="9" fontId="4" fillId="0" borderId="0" xfId="8" applyNumberFormat="1" applyFont="1" applyFill="1" applyAlignment="1">
      <alignment horizontal="right" vertical="top"/>
    </xf>
    <xf numFmtId="10" fontId="2" fillId="0" borderId="0" xfId="7" applyNumberFormat="1" applyFont="1" applyFill="1" applyBorder="1" applyAlignment="1">
      <alignment horizontal="right" vertical="top"/>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21" fillId="0" borderId="0" xfId="0" applyNumberFormat="1" applyFont="1" applyFill="1" applyAlignment="1">
      <alignment vertical="top" wrapText="1"/>
    </xf>
    <xf numFmtId="0" fontId="0" fillId="0" borderId="0" xfId="0" applyFill="1" applyAlignment="1">
      <alignment vertical="top" wrapText="1"/>
    </xf>
    <xf numFmtId="0" fontId="7" fillId="0" borderId="41" xfId="7" applyFont="1" applyBorder="1" applyAlignment="1">
      <alignment horizontal="center"/>
    </xf>
    <xf numFmtId="0" fontId="4" fillId="0" borderId="19" xfId="7" applyBorder="1" applyAlignment="1"/>
    <xf numFmtId="0" fontId="4" fillId="0" borderId="42" xfId="7" applyBorder="1" applyAlignment="1"/>
    <xf numFmtId="0" fontId="4" fillId="0" borderId="43" xfId="7" applyFont="1" applyBorder="1" applyAlignment="1">
      <alignment horizontal="center" vertical="center" wrapText="1"/>
    </xf>
    <xf numFmtId="0" fontId="4" fillId="0" borderId="4" xfId="7" applyFont="1" applyBorder="1" applyAlignment="1">
      <alignment vertical="center"/>
    </xf>
    <xf numFmtId="0" fontId="4" fillId="0" borderId="15" xfId="7" applyFont="1" applyBorder="1" applyAlignment="1">
      <alignment horizontal="center"/>
    </xf>
    <xf numFmtId="0" fontId="4" fillId="0" borderId="7" xfId="7" applyFont="1" applyBorder="1" applyAlignment="1"/>
    <xf numFmtId="0" fontId="21" fillId="0" borderId="0" xfId="0" applyFont="1" applyAlignment="1">
      <alignment vertical="top" wrapText="1"/>
    </xf>
    <xf numFmtId="0" fontId="5" fillId="0" borderId="0" xfId="0" applyFont="1" applyAlignment="1">
      <alignment vertical="top" wrapText="1"/>
    </xf>
    <xf numFmtId="0" fontId="21" fillId="0" borderId="0"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24" fillId="0" borderId="0" xfId="8" applyFont="1" applyAlignment="1">
      <alignment vertical="top" wrapText="1"/>
    </xf>
    <xf numFmtId="0" fontId="24" fillId="0" borderId="0" xfId="0" applyFont="1" applyAlignment="1">
      <alignment vertical="top" wrapText="1"/>
    </xf>
    <xf numFmtId="0" fontId="0" fillId="0" borderId="0" xfId="0" applyAlignment="1"/>
  </cellXfs>
  <cellStyles count="10">
    <cellStyle name="Euro" xfId="1"/>
    <cellStyle name="Euro 2" xfId="2"/>
    <cellStyle name="Euro 3" xfId="3"/>
    <cellStyle name="Euro 4" xfId="4"/>
    <cellStyle name="Hyperlink 2" xfId="5"/>
    <cellStyle name="Hyperlink 3" xfId="6"/>
    <cellStyle name="Standard" xfId="0" builtinId="0"/>
    <cellStyle name="Standard 2" xfId="7"/>
    <cellStyle name="Standard 2 2 3" xfId="8"/>
    <cellStyle name="Standard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B39" sqref="B39"/>
    </sheetView>
  </sheetViews>
  <sheetFormatPr baseColWidth="10" defaultRowHeight="12.5"/>
  <cols>
    <col min="1" max="1" width="36.26953125" bestFit="1" customWidth="1"/>
    <col min="2" max="2" width="34.7265625" customWidth="1"/>
    <col min="3" max="3" width="22.54296875" customWidth="1"/>
    <col min="4" max="4" width="29.453125" customWidth="1"/>
    <col min="5" max="5" width="31.54296875" customWidth="1"/>
  </cols>
  <sheetData>
    <row r="1" spans="1:5" ht="14">
      <c r="A1" s="7" t="s">
        <v>5</v>
      </c>
      <c r="B1" s="7" t="s">
        <v>13</v>
      </c>
      <c r="C1" s="3"/>
    </row>
    <row r="2" spans="1:5" ht="14">
      <c r="A2" s="7"/>
      <c r="B2" s="3"/>
      <c r="C2" s="3"/>
    </row>
    <row r="3" spans="1:5" ht="14">
      <c r="A3" s="7" t="s">
        <v>4</v>
      </c>
      <c r="B3" s="231" t="str">
        <f>cartridge_gun_rtu!B1</f>
        <v>2</v>
      </c>
      <c r="C3" s="3"/>
    </row>
    <row r="4" spans="1:5" ht="14">
      <c r="A4" s="7" t="s">
        <v>88</v>
      </c>
      <c r="B4" s="231" t="str">
        <f>cartridge_gun_rtu!B2</f>
        <v>1</v>
      </c>
      <c r="C4" s="3"/>
    </row>
    <row r="5" spans="1:5" ht="14">
      <c r="A5" s="7" t="s">
        <v>3</v>
      </c>
      <c r="B5" s="231" t="str">
        <f>cartridge_gun_rtu!B3</f>
        <v>Application with a cartridge gun</v>
      </c>
      <c r="C5" s="3"/>
    </row>
    <row r="6" spans="1:5" ht="14">
      <c r="A6" s="7"/>
      <c r="B6" s="9"/>
      <c r="C6" s="3"/>
    </row>
    <row r="7" spans="1:5" s="10" customFormat="1" ht="14">
      <c r="A7" s="18"/>
      <c r="B7" s="251" t="s">
        <v>6</v>
      </c>
      <c r="C7" s="252"/>
      <c r="D7" s="253" t="s">
        <v>7</v>
      </c>
      <c r="E7" s="252"/>
    </row>
    <row r="8" spans="1:5" s="11" customFormat="1" ht="14">
      <c r="A8" s="19" t="s">
        <v>2</v>
      </c>
      <c r="B8" s="17" t="s">
        <v>8</v>
      </c>
      <c r="C8" s="26" t="s">
        <v>9</v>
      </c>
      <c r="D8" s="13" t="s">
        <v>10</v>
      </c>
      <c r="E8" s="13" t="s">
        <v>11</v>
      </c>
    </row>
    <row r="9" spans="1:5" ht="14">
      <c r="A9" s="12"/>
      <c r="B9" s="14" t="s">
        <v>1</v>
      </c>
      <c r="C9" s="14" t="s">
        <v>0</v>
      </c>
      <c r="D9" s="27" t="s">
        <v>1</v>
      </c>
      <c r="E9" s="14" t="s">
        <v>0</v>
      </c>
    </row>
    <row r="10" spans="1:5" ht="14.5">
      <c r="A10" s="235" t="str">
        <f>cartridge_gun_rtu!$A$8</f>
        <v>a.s.: Imidacloprid</v>
      </c>
      <c r="B10" s="236" t="str">
        <f>cartridge_gun_rtu!B8</f>
        <v>not expected</v>
      </c>
      <c r="C10" s="237">
        <f>cartridge_gun_rtu!D8</f>
        <v>1.4074851126091553E-2</v>
      </c>
      <c r="D10" s="237" t="str">
        <f>cartridge_gun_rtu!E8</f>
        <v>not expected</v>
      </c>
      <c r="E10" s="237">
        <f>cartridge_gun_rtu!F8</f>
        <v>1.4074851126091555E-3</v>
      </c>
    </row>
    <row r="11" spans="1:5" ht="14">
      <c r="A11" s="3"/>
      <c r="B11" s="3"/>
      <c r="C11" s="3"/>
    </row>
    <row r="12" spans="1:5" ht="14">
      <c r="A12" s="7" t="s">
        <v>4</v>
      </c>
      <c r="B12" s="231" t="str">
        <f>rtu_bait_station_open_design!B1</f>
        <v>2</v>
      </c>
      <c r="C12" s="3"/>
    </row>
    <row r="13" spans="1:5" ht="14">
      <c r="A13" s="7" t="s">
        <v>88</v>
      </c>
      <c r="B13" s="231" t="str">
        <f>rtu_bait_station_open_design!B2</f>
        <v>2</v>
      </c>
      <c r="C13" s="3"/>
    </row>
    <row r="14" spans="1:5" ht="14">
      <c r="A14" s="7" t="s">
        <v>3</v>
      </c>
      <c r="B14" s="231" t="str">
        <f>rtu_bait_station_open_design!B3</f>
        <v>Ready-to-use bait station</v>
      </c>
      <c r="C14" s="3"/>
    </row>
    <row r="15" spans="1:5" ht="14">
      <c r="A15" s="7"/>
      <c r="B15" s="9"/>
      <c r="C15" s="3"/>
    </row>
    <row r="16" spans="1:5" ht="14">
      <c r="A16" s="18"/>
      <c r="B16" s="251" t="s">
        <v>6</v>
      </c>
      <c r="C16" s="252"/>
      <c r="D16" s="253" t="s">
        <v>7</v>
      </c>
      <c r="E16" s="252"/>
    </row>
    <row r="17" spans="1:5" ht="14">
      <c r="A17" s="19" t="s">
        <v>2</v>
      </c>
      <c r="B17" s="17" t="s">
        <v>8</v>
      </c>
      <c r="C17" s="26" t="s">
        <v>9</v>
      </c>
      <c r="D17" s="13" t="s">
        <v>10</v>
      </c>
      <c r="E17" s="13" t="s">
        <v>11</v>
      </c>
    </row>
    <row r="18" spans="1:5" ht="14">
      <c r="A18" s="12"/>
      <c r="B18" s="14" t="s">
        <v>1</v>
      </c>
      <c r="C18" s="14" t="s">
        <v>0</v>
      </c>
      <c r="D18" s="27" t="s">
        <v>1</v>
      </c>
      <c r="E18" s="14" t="s">
        <v>0</v>
      </c>
    </row>
    <row r="19" spans="1:5" ht="14.5">
      <c r="A19" s="232" t="str">
        <f>rtu_bait_station_open_design!A8</f>
        <v>a.s.: Imidacloprid</v>
      </c>
      <c r="B19" s="233" t="str">
        <f>rtu_bait_station_open_design!B8</f>
        <v>not expected</v>
      </c>
      <c r="C19" s="234">
        <f>rtu_bait_station_open_design!D8</f>
        <v>2.2841E-2</v>
      </c>
      <c r="D19" s="234" t="str">
        <f>rtu_bait_station_open_design!E8</f>
        <v>not expected</v>
      </c>
      <c r="E19" s="234">
        <f>rtu_bait_station_open_design!F8</f>
        <v>2.2841000000000003E-3</v>
      </c>
    </row>
    <row r="20" spans="1:5" ht="14">
      <c r="A20" s="4"/>
      <c r="B20" s="3"/>
      <c r="C20" s="3"/>
    </row>
    <row r="21" spans="1:5" ht="14">
      <c r="A21" s="3"/>
      <c r="B21" s="25"/>
      <c r="C21" s="3"/>
    </row>
    <row r="22" spans="1:5" ht="14">
      <c r="A22" s="3"/>
      <c r="B22" s="15"/>
      <c r="C22" s="3"/>
    </row>
    <row r="23" spans="1:5" ht="14">
      <c r="A23" s="3"/>
      <c r="B23" s="5"/>
      <c r="C23" s="3"/>
    </row>
    <row r="24" spans="1:5" ht="14">
      <c r="A24" s="3"/>
      <c r="B24" s="16"/>
      <c r="C24" s="3"/>
    </row>
    <row r="25" spans="1:5" ht="14">
      <c r="A25" s="3"/>
      <c r="B25" s="5"/>
      <c r="C25" s="3"/>
    </row>
    <row r="26" spans="1:5" ht="14">
      <c r="A26" s="3"/>
      <c r="B26" s="5"/>
      <c r="C26" s="3"/>
    </row>
    <row r="27" spans="1:5" ht="14">
      <c r="A27" s="3"/>
      <c r="B27" s="3"/>
      <c r="C27" s="3"/>
    </row>
    <row r="28" spans="1:5" ht="14">
      <c r="A28" s="3"/>
      <c r="B28" s="3"/>
      <c r="C28" s="3"/>
    </row>
    <row r="29" spans="1:5" ht="14">
      <c r="A29" s="4"/>
      <c r="B29" s="3"/>
      <c r="C29" s="3"/>
    </row>
    <row r="30" spans="1:5" ht="14">
      <c r="A30" s="3"/>
      <c r="B30" s="3"/>
      <c r="C30" s="3"/>
    </row>
    <row r="31" spans="1:5" ht="14">
      <c r="A31" s="3"/>
      <c r="B31" s="6"/>
      <c r="C31" s="3"/>
    </row>
    <row r="32" spans="1:5" ht="14">
      <c r="A32" s="3"/>
      <c r="B32" s="3"/>
      <c r="C32" s="3"/>
    </row>
    <row r="33" spans="1:3" ht="14">
      <c r="A33" s="3"/>
      <c r="B33" s="3"/>
      <c r="C33" s="3"/>
    </row>
    <row r="34" spans="1:3" ht="14">
      <c r="A34" s="3"/>
      <c r="B34" s="3"/>
      <c r="C34" s="3"/>
    </row>
    <row r="35" spans="1:3" ht="14">
      <c r="A35" s="3"/>
      <c r="B35" s="3"/>
      <c r="C35" s="3"/>
    </row>
    <row r="36" spans="1:3" ht="14">
      <c r="A36" s="3"/>
      <c r="B36" s="3"/>
      <c r="C36" s="3"/>
    </row>
    <row r="37" spans="1:3" ht="14">
      <c r="A37" s="3"/>
      <c r="B37" s="3"/>
      <c r="C37" s="3"/>
    </row>
    <row r="38" spans="1:3" ht="14">
      <c r="A38" s="4"/>
      <c r="B38" s="3"/>
      <c r="C38" s="3"/>
    </row>
    <row r="39" spans="1:3" ht="14">
      <c r="A39" s="3"/>
      <c r="B39" s="3"/>
      <c r="C39" s="3"/>
    </row>
    <row r="40" spans="1:3" ht="14">
      <c r="A40" s="3"/>
      <c r="B40" s="3"/>
      <c r="C40" s="3"/>
    </row>
    <row r="41" spans="1:3" ht="14">
      <c r="A41" s="3"/>
      <c r="B41" s="3"/>
      <c r="C41" s="3"/>
    </row>
    <row r="42" spans="1:3" ht="14">
      <c r="A42" s="3"/>
      <c r="B42" s="3"/>
      <c r="C42" s="3"/>
    </row>
    <row r="43" spans="1:3" ht="14">
      <c r="A43" s="5"/>
      <c r="B43" s="5"/>
      <c r="C43" s="3"/>
    </row>
    <row r="44" spans="1:3" ht="14">
      <c r="A44" s="5"/>
      <c r="B44" s="5"/>
      <c r="C44" s="3"/>
    </row>
    <row r="45" spans="1:3" ht="14">
      <c r="A45" s="5"/>
      <c r="B45" s="5"/>
      <c r="C45" s="3"/>
    </row>
    <row r="46" spans="1:3" ht="14">
      <c r="A46" s="5"/>
      <c r="B46" s="5"/>
      <c r="C46" s="3"/>
    </row>
    <row r="47" spans="1:3" ht="14">
      <c r="A47" s="5"/>
      <c r="B47" s="5"/>
      <c r="C47" s="3"/>
    </row>
    <row r="48" spans="1:3" ht="14">
      <c r="A48" s="5"/>
      <c r="B48" s="5"/>
      <c r="C48" s="3"/>
    </row>
    <row r="49" spans="1:3" ht="14">
      <c r="A49" s="5"/>
      <c r="B49" s="5"/>
      <c r="C49" s="3"/>
    </row>
    <row r="50" spans="1:3" ht="14">
      <c r="A50" s="5"/>
      <c r="B50" s="5"/>
      <c r="C50" s="3"/>
    </row>
  </sheetData>
  <mergeCells count="4">
    <mergeCell ref="B7:C7"/>
    <mergeCell ref="D7:E7"/>
    <mergeCell ref="B16:C16"/>
    <mergeCell ref="D16:E16"/>
  </mergeCells>
  <phoneticPr fontId="2" type="noConversion"/>
  <pageMargins left="0.37" right="0.3" top="0.984251969" bottom="0.984251969" header="0.4921259845" footer="0.4921259845"/>
  <pageSetup paperSize="9" orientation="landscape" horizontalDpi="300" verticalDpi="300" r:id="rId1"/>
  <headerFooter alignWithMargins="0">
    <oddFooter>&amp;L&amp;A&amp;R&amp;8&amp;Z&amp;F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tabSelected="1" topLeftCell="A13" workbookViewId="0">
      <selection activeCell="F31" sqref="F31"/>
    </sheetView>
  </sheetViews>
  <sheetFormatPr baseColWidth="10" defaultColWidth="11.453125" defaultRowHeight="12.5"/>
  <cols>
    <col min="1" max="1" width="30.54296875" style="24" customWidth="1"/>
    <col min="2" max="2" width="14.453125" style="24" customWidth="1"/>
    <col min="3" max="3" width="17.26953125" style="24" customWidth="1"/>
    <col min="4" max="4" width="28.7265625" style="24" customWidth="1"/>
    <col min="5" max="6" width="15" style="24" customWidth="1"/>
    <col min="7" max="7" width="5.54296875" style="24" customWidth="1"/>
    <col min="8" max="8" width="10.26953125" style="24" bestFit="1" customWidth="1"/>
    <col min="9" max="16384" width="11.453125" style="24"/>
  </cols>
  <sheetData>
    <row r="1" spans="1:12" ht="14">
      <c r="A1" s="28" t="s">
        <v>4</v>
      </c>
      <c r="B1" s="238" t="s">
        <v>87</v>
      </c>
      <c r="C1" s="29"/>
      <c r="D1" s="30"/>
      <c r="H1" s="240"/>
      <c r="I1" s="71"/>
      <c r="J1" s="241"/>
    </row>
    <row r="2" spans="1:12" ht="14">
      <c r="A2" s="28" t="s">
        <v>88</v>
      </c>
      <c r="B2" s="238" t="s">
        <v>89</v>
      </c>
      <c r="C2" s="29"/>
      <c r="D2" s="30"/>
      <c r="H2" s="240"/>
      <c r="I2" s="71"/>
      <c r="J2" s="241"/>
    </row>
    <row r="3" spans="1:12" ht="14">
      <c r="A3" s="28" t="s">
        <v>3</v>
      </c>
      <c r="B3" s="31" t="s">
        <v>55</v>
      </c>
      <c r="D3" s="30"/>
      <c r="H3" s="10"/>
    </row>
    <row r="4" spans="1:12" ht="14.5" thickBot="1">
      <c r="A4" s="28"/>
      <c r="B4" s="28"/>
      <c r="C4" s="32"/>
      <c r="D4" s="30"/>
      <c r="H4" s="94"/>
      <c r="I4" s="8"/>
      <c r="J4"/>
      <c r="K4"/>
      <c r="L4"/>
    </row>
    <row r="5" spans="1:12" ht="14">
      <c r="A5" s="95"/>
      <c r="B5" s="256" t="s">
        <v>6</v>
      </c>
      <c r="C5" s="257"/>
      <c r="D5" s="258"/>
      <c r="E5" s="96" t="s">
        <v>7</v>
      </c>
      <c r="F5" s="97"/>
      <c r="H5" s="8"/>
      <c r="I5" s="8"/>
      <c r="J5"/>
      <c r="K5"/>
      <c r="L5"/>
    </row>
    <row r="6" spans="1:12" ht="14">
      <c r="A6" s="98" t="s">
        <v>14</v>
      </c>
      <c r="B6" s="259" t="s">
        <v>8</v>
      </c>
      <c r="C6" s="260"/>
      <c r="D6" s="99" t="s">
        <v>9</v>
      </c>
      <c r="E6" s="100" t="s">
        <v>10</v>
      </c>
      <c r="F6" s="101" t="s">
        <v>11</v>
      </c>
      <c r="H6" s="33" t="s">
        <v>12</v>
      </c>
      <c r="I6" s="33"/>
    </row>
    <row r="7" spans="1:12" ht="14">
      <c r="A7" s="102"/>
      <c r="B7" s="261"/>
      <c r="C7" s="262"/>
      <c r="D7" s="103" t="s">
        <v>0</v>
      </c>
      <c r="E7" s="104"/>
      <c r="F7" s="105" t="s">
        <v>0</v>
      </c>
      <c r="H7" s="33" t="s">
        <v>12</v>
      </c>
      <c r="I7" s="33"/>
    </row>
    <row r="8" spans="1:12" ht="14.5" thickBot="1">
      <c r="A8" s="217" t="s">
        <v>48</v>
      </c>
      <c r="B8" s="106" t="s">
        <v>33</v>
      </c>
      <c r="C8" s="107"/>
      <c r="D8" s="218">
        <f>B53</f>
        <v>1.4074851126091553E-2</v>
      </c>
      <c r="E8" s="106" t="s">
        <v>33</v>
      </c>
      <c r="F8" s="219">
        <f>E53</f>
        <v>1.4074851126091555E-3</v>
      </c>
      <c r="H8" s="24" t="s">
        <v>12</v>
      </c>
    </row>
    <row r="9" spans="1:12" s="41" customFormat="1" ht="14">
      <c r="A9" s="108"/>
      <c r="B9" s="109"/>
      <c r="C9" s="110"/>
      <c r="D9" s="111"/>
      <c r="E9" s="110"/>
      <c r="F9" s="111"/>
    </row>
    <row r="10" spans="1:12" s="112" customFormat="1" ht="13">
      <c r="A10" s="35" t="s">
        <v>15</v>
      </c>
      <c r="B10" s="35"/>
      <c r="C10" s="36"/>
      <c r="D10" s="36"/>
    </row>
    <row r="11" spans="1:12" s="112" customFormat="1">
      <c r="A11" s="36" t="s">
        <v>16</v>
      </c>
      <c r="B11" s="180" t="s">
        <v>49</v>
      </c>
      <c r="C11" s="37"/>
      <c r="D11" s="36"/>
      <c r="E11" s="38" t="s">
        <v>17</v>
      </c>
      <c r="F11" s="38" t="s">
        <v>18</v>
      </c>
      <c r="G11" s="113" t="s">
        <v>56</v>
      </c>
      <c r="H11" s="114"/>
      <c r="L11" s="115"/>
    </row>
    <row r="12" spans="1:12" s="112" customFormat="1">
      <c r="A12" s="77" t="s">
        <v>19</v>
      </c>
      <c r="B12" s="239">
        <v>1E-4</v>
      </c>
      <c r="C12" s="39" t="s">
        <v>12</v>
      </c>
      <c r="D12" s="112" t="s">
        <v>57</v>
      </c>
      <c r="E12" s="120">
        <v>0.1</v>
      </c>
      <c r="F12" s="121" t="s">
        <v>23</v>
      </c>
      <c r="G12" s="117">
        <v>1</v>
      </c>
      <c r="H12" s="118" t="s">
        <v>20</v>
      </c>
      <c r="L12" s="119"/>
    </row>
    <row r="13" spans="1:12" s="112" customFormat="1">
      <c r="A13" s="36" t="s">
        <v>21</v>
      </c>
      <c r="B13" s="180">
        <v>1.3051999999999999</v>
      </c>
      <c r="C13" s="39" t="s">
        <v>22</v>
      </c>
      <c r="E13" s="120"/>
      <c r="F13" s="121"/>
      <c r="G13" s="117">
        <v>0.1</v>
      </c>
      <c r="H13" s="122" t="s">
        <v>23</v>
      </c>
      <c r="L13" s="119"/>
    </row>
    <row r="14" spans="1:12" s="112" customFormat="1">
      <c r="A14" s="33" t="s">
        <v>58</v>
      </c>
      <c r="B14" s="180">
        <v>0.5</v>
      </c>
      <c r="C14" s="39" t="s">
        <v>24</v>
      </c>
      <c r="H14" s="123"/>
      <c r="L14" s="119"/>
    </row>
    <row r="15" spans="1:12" s="112" customFormat="1" ht="25">
      <c r="A15" s="124" t="s">
        <v>59</v>
      </c>
      <c r="B15" s="180">
        <v>0.158</v>
      </c>
      <c r="C15" s="39" t="s">
        <v>24</v>
      </c>
      <c r="D15" s="36"/>
      <c r="E15" s="36"/>
      <c r="F15" s="36"/>
      <c r="H15" s="123"/>
      <c r="L15" s="119"/>
    </row>
    <row r="16" spans="1:12" s="112" customFormat="1">
      <c r="A16" s="112" t="s">
        <v>25</v>
      </c>
      <c r="B16" s="125">
        <f>B15/2</f>
        <v>7.9000000000000001E-2</v>
      </c>
      <c r="C16" s="39" t="s">
        <v>26</v>
      </c>
      <c r="D16" s="36"/>
      <c r="E16" s="36"/>
      <c r="F16" s="36"/>
      <c r="H16" s="123"/>
      <c r="L16" s="119"/>
    </row>
    <row r="17" spans="1:12" s="112" customFormat="1">
      <c r="D17" s="36" t="s">
        <v>12</v>
      </c>
      <c r="E17" s="36"/>
      <c r="F17" s="36"/>
      <c r="G17" s="112" t="s">
        <v>12</v>
      </c>
      <c r="L17" s="115"/>
    </row>
    <row r="18" spans="1:12" s="34" customFormat="1" ht="14">
      <c r="A18" s="42" t="s">
        <v>86</v>
      </c>
      <c r="B18" s="42"/>
      <c r="C18" s="43"/>
      <c r="D18" s="43"/>
      <c r="E18" s="43"/>
      <c r="F18" s="42" t="s">
        <v>12</v>
      </c>
      <c r="H18" s="123"/>
    </row>
    <row r="19" spans="1:12" s="34" customFormat="1" ht="14.5" thickBot="1">
      <c r="A19" s="44" t="s">
        <v>27</v>
      </c>
      <c r="B19" s="45" t="s">
        <v>6</v>
      </c>
      <c r="C19" s="46"/>
      <c r="D19" s="47" t="s">
        <v>27</v>
      </c>
      <c r="E19" s="45" t="s">
        <v>7</v>
      </c>
      <c r="F19" s="48"/>
    </row>
    <row r="20" spans="1:12" s="34" customFormat="1" ht="13">
      <c r="A20" s="49" t="s">
        <v>28</v>
      </c>
      <c r="B20" s="126" t="s">
        <v>29</v>
      </c>
      <c r="C20" s="127"/>
      <c r="D20" s="50" t="s">
        <v>30</v>
      </c>
      <c r="E20" s="128" t="s">
        <v>31</v>
      </c>
      <c r="F20" s="129"/>
      <c r="G20" s="41"/>
      <c r="H20" s="41"/>
      <c r="I20" s="41"/>
      <c r="J20" s="41"/>
      <c r="K20" s="41"/>
    </row>
    <row r="21" spans="1:12" s="34" customFormat="1" ht="14">
      <c r="A21" s="51"/>
      <c r="B21" s="130"/>
      <c r="C21" s="131"/>
      <c r="D21" s="50"/>
      <c r="E21" s="52"/>
      <c r="F21" s="53"/>
      <c r="G21" s="41"/>
      <c r="H21" s="41"/>
      <c r="I21" s="41"/>
      <c r="J21" s="41"/>
      <c r="K21" s="41"/>
    </row>
    <row r="22" spans="1:12" s="34" customFormat="1" ht="13">
      <c r="A22" s="49" t="s">
        <v>32</v>
      </c>
      <c r="B22" s="132" t="s">
        <v>33</v>
      </c>
      <c r="C22" s="56"/>
      <c r="D22" s="50" t="s">
        <v>32</v>
      </c>
      <c r="E22" s="133" t="s">
        <v>33</v>
      </c>
      <c r="F22" s="54"/>
      <c r="G22" s="41"/>
      <c r="H22" s="41"/>
      <c r="I22" s="41"/>
      <c r="J22" s="41"/>
      <c r="K22" s="41"/>
    </row>
    <row r="23" spans="1:12" s="34" customFormat="1">
      <c r="A23" s="55"/>
      <c r="B23" s="134"/>
      <c r="C23" s="56"/>
      <c r="D23" s="57"/>
      <c r="E23" s="135"/>
      <c r="F23" s="41"/>
      <c r="G23" s="41"/>
      <c r="H23" s="41"/>
      <c r="I23" s="41"/>
      <c r="J23" s="41"/>
      <c r="K23" s="41"/>
    </row>
    <row r="24" spans="1:12" s="34" customFormat="1" ht="13">
      <c r="A24" s="49" t="s">
        <v>34</v>
      </c>
      <c r="B24" s="132" t="s">
        <v>33</v>
      </c>
      <c r="C24" s="56"/>
      <c r="D24" s="50" t="s">
        <v>34</v>
      </c>
      <c r="E24" s="133" t="s">
        <v>33</v>
      </c>
      <c r="F24" s="54"/>
      <c r="J24" s="41"/>
      <c r="K24" s="41"/>
    </row>
    <row r="25" spans="1:12" s="34" customFormat="1">
      <c r="A25" s="58" t="s">
        <v>12</v>
      </c>
      <c r="B25" s="134"/>
      <c r="C25" s="56" t="s">
        <v>12</v>
      </c>
      <c r="D25" s="57"/>
      <c r="E25" s="135"/>
      <c r="F25" s="41"/>
      <c r="G25" s="24"/>
      <c r="H25" s="24"/>
      <c r="I25" s="24"/>
      <c r="J25" s="41"/>
      <c r="K25" s="41"/>
    </row>
    <row r="26" spans="1:12" s="34" customFormat="1" ht="13">
      <c r="A26" s="49" t="s">
        <v>35</v>
      </c>
      <c r="B26" s="132"/>
      <c r="C26" s="56"/>
      <c r="D26" s="50" t="s">
        <v>35</v>
      </c>
      <c r="E26" s="133"/>
      <c r="F26" s="41"/>
      <c r="G26" s="24"/>
      <c r="H26" s="24"/>
      <c r="I26" s="24"/>
      <c r="J26" s="41"/>
      <c r="K26" s="33" t="s">
        <v>12</v>
      </c>
    </row>
    <row r="27" spans="1:12" s="34" customFormat="1">
      <c r="A27" s="67" t="s">
        <v>51</v>
      </c>
      <c r="B27" s="136" t="str">
        <f>B22</f>
        <v>not expected</v>
      </c>
      <c r="C27" s="137" t="s">
        <v>12</v>
      </c>
      <c r="D27" s="72" t="s">
        <v>52</v>
      </c>
      <c r="E27" s="138" t="str">
        <f>E22</f>
        <v>not expected</v>
      </c>
      <c r="F27" s="139" t="s">
        <v>12</v>
      </c>
      <c r="G27" s="24"/>
      <c r="H27" s="24"/>
      <c r="I27" s="24"/>
      <c r="J27" s="41"/>
      <c r="K27" s="33"/>
    </row>
    <row r="28" spans="1:12" s="34" customFormat="1">
      <c r="A28" s="59"/>
      <c r="B28" s="134"/>
      <c r="C28" s="56"/>
      <c r="D28" s="60"/>
      <c r="E28" s="135"/>
      <c r="F28" s="41"/>
      <c r="G28" s="24"/>
      <c r="H28" s="24"/>
      <c r="I28" s="24"/>
      <c r="J28" s="41"/>
      <c r="K28" s="41"/>
    </row>
    <row r="29" spans="1:12" s="34" customFormat="1" ht="13.5" thickBot="1">
      <c r="A29" s="44" t="s">
        <v>36</v>
      </c>
      <c r="B29" s="61" t="s">
        <v>6</v>
      </c>
      <c r="C29" s="62"/>
      <c r="D29" s="63" t="s">
        <v>36</v>
      </c>
      <c r="E29" s="64" t="s">
        <v>7</v>
      </c>
      <c r="F29" s="65"/>
      <c r="G29" s="24"/>
      <c r="H29" s="24"/>
      <c r="I29" s="24"/>
      <c r="J29" s="41"/>
      <c r="K29" s="41"/>
    </row>
    <row r="30" spans="1:12" s="34" customFormat="1" ht="13">
      <c r="A30" s="49" t="s">
        <v>30</v>
      </c>
      <c r="B30" s="140" t="s">
        <v>29</v>
      </c>
      <c r="C30" s="56"/>
      <c r="D30" s="50" t="s">
        <v>30</v>
      </c>
      <c r="E30" s="141" t="s">
        <v>31</v>
      </c>
      <c r="F30" s="41"/>
      <c r="G30" s="24"/>
      <c r="I30" s="24"/>
      <c r="J30" s="41"/>
      <c r="K30" s="41"/>
    </row>
    <row r="31" spans="1:12" s="34" customFormat="1" ht="13">
      <c r="A31" s="66"/>
      <c r="B31" s="142"/>
      <c r="C31" s="56"/>
      <c r="D31" s="50"/>
      <c r="E31" s="135"/>
      <c r="F31" s="41"/>
      <c r="G31" s="24"/>
      <c r="H31" s="24"/>
      <c r="I31" s="24"/>
      <c r="J31" s="41"/>
      <c r="K31" s="41"/>
    </row>
    <row r="32" spans="1:12" s="34" customFormat="1" ht="13">
      <c r="A32" s="49" t="s">
        <v>32</v>
      </c>
      <c r="B32" s="134"/>
      <c r="C32" s="137"/>
      <c r="D32" s="50" t="s">
        <v>32</v>
      </c>
      <c r="E32" s="135"/>
      <c r="F32" s="41"/>
      <c r="G32" s="24"/>
      <c r="I32" s="24"/>
      <c r="J32" s="41"/>
      <c r="K32" s="41"/>
    </row>
    <row r="33" spans="1:13" s="34" customFormat="1">
      <c r="A33" s="143" t="s">
        <v>60</v>
      </c>
      <c r="B33" s="242">
        <f>B12</f>
        <v>1E-4</v>
      </c>
      <c r="C33" s="144"/>
      <c r="D33" s="40" t="s">
        <v>39</v>
      </c>
      <c r="E33" s="223">
        <f>B39</f>
        <v>1.2795319205537775E-2</v>
      </c>
      <c r="F33" s="131" t="s">
        <v>40</v>
      </c>
      <c r="G33" s="36" t="s">
        <v>12</v>
      </c>
      <c r="H33" s="24"/>
      <c r="I33" s="24"/>
      <c r="J33" s="41"/>
      <c r="K33" s="41"/>
    </row>
    <row r="34" spans="1:13" s="34" customFormat="1" ht="23">
      <c r="A34" s="67" t="s">
        <v>37</v>
      </c>
      <c r="B34" s="145">
        <f>B$14*PI()*(B$16*B$16)</f>
        <v>9.803339875526949E-3</v>
      </c>
      <c r="C34" s="137" t="s">
        <v>38</v>
      </c>
      <c r="D34" s="168" t="s">
        <v>42</v>
      </c>
      <c r="E34" s="246">
        <f>E$12</f>
        <v>0.1</v>
      </c>
      <c r="F34" s="139" t="s">
        <v>12</v>
      </c>
      <c r="I34" s="24"/>
      <c r="J34" s="41"/>
      <c r="K34" s="41"/>
    </row>
    <row r="35" spans="1:13" s="34" customFormat="1">
      <c r="A35" s="68" t="s">
        <v>41</v>
      </c>
      <c r="B35" s="145">
        <f>B34*B$13*1000</f>
        <v>12.795319205537774</v>
      </c>
      <c r="C35" s="139" t="s">
        <v>61</v>
      </c>
      <c r="D35" s="69" t="s">
        <v>44</v>
      </c>
      <c r="E35" s="224">
        <f>E33*E34</f>
        <v>1.2795319205537777E-3</v>
      </c>
      <c r="F35" s="131" t="s">
        <v>40</v>
      </c>
      <c r="G35" s="24"/>
      <c r="H35" s="123"/>
      <c r="I35" s="24"/>
      <c r="J35" s="41"/>
      <c r="K35" s="41"/>
    </row>
    <row r="36" spans="1:13" s="34" customFormat="1">
      <c r="A36" s="147" t="s">
        <v>43</v>
      </c>
      <c r="B36" s="135">
        <v>10</v>
      </c>
      <c r="C36" s="56"/>
      <c r="E36" s="70"/>
      <c r="G36" s="24"/>
      <c r="H36" s="123"/>
      <c r="I36" s="24"/>
      <c r="J36" s="24"/>
      <c r="K36" s="24"/>
      <c r="L36" s="24"/>
      <c r="M36" s="24"/>
    </row>
    <row r="37" spans="1:13" s="34" customFormat="1">
      <c r="A37" s="67" t="s">
        <v>62</v>
      </c>
      <c r="B37"/>
      <c r="C37" s="137" t="s">
        <v>63</v>
      </c>
      <c r="D37" s="148"/>
      <c r="E37" s="149"/>
      <c r="G37" s="24"/>
      <c r="H37" s="123"/>
      <c r="I37" s="24"/>
      <c r="J37" s="24"/>
      <c r="K37" s="24"/>
      <c r="L37" s="24"/>
      <c r="M37" s="24"/>
    </row>
    <row r="38" spans="1:13" s="34" customFormat="1">
      <c r="A38" s="150" t="s">
        <v>45</v>
      </c>
      <c r="B38" s="89">
        <f>B35*B36</f>
        <v>127.95319205537774</v>
      </c>
      <c r="C38" s="137" t="s">
        <v>64</v>
      </c>
      <c r="D38" s="148"/>
      <c r="E38" s="149"/>
      <c r="G38" s="24"/>
      <c r="H38" s="24"/>
      <c r="I38" s="24"/>
      <c r="J38" s="24"/>
      <c r="K38" s="24"/>
      <c r="L38" s="24"/>
      <c r="M38" s="24"/>
    </row>
    <row r="39" spans="1:13">
      <c r="A39" s="40" t="s">
        <v>39</v>
      </c>
      <c r="B39" s="89">
        <f>B38*B33</f>
        <v>1.2795319205537775E-2</v>
      </c>
      <c r="C39" s="137" t="s">
        <v>40</v>
      </c>
      <c r="D39" s="148"/>
      <c r="E39" s="149"/>
      <c r="F39" s="34"/>
    </row>
    <row r="40" spans="1:13" ht="15.5">
      <c r="A40" s="151" t="s">
        <v>65</v>
      </c>
      <c r="B40" s="152">
        <f>B39</f>
        <v>1.2795319205537775E-2</v>
      </c>
      <c r="C40" s="153" t="s">
        <v>40</v>
      </c>
      <c r="D40" s="154" t="s">
        <v>66</v>
      </c>
      <c r="E40" s="225">
        <f>E35</f>
        <v>1.2795319205537777E-3</v>
      </c>
      <c r="F40" s="155" t="s">
        <v>40</v>
      </c>
      <c r="G40" s="156"/>
      <c r="H40" s="156"/>
      <c r="I40" s="156"/>
      <c r="J40" s="156"/>
      <c r="K40" s="157" t="s">
        <v>12</v>
      </c>
      <c r="L40" s="156"/>
      <c r="M40" s="156"/>
    </row>
    <row r="41" spans="1:13" ht="15.5">
      <c r="A41" s="49"/>
      <c r="B41" s="134"/>
      <c r="C41" s="34"/>
      <c r="D41" s="50"/>
      <c r="E41" s="224"/>
      <c r="F41" s="41"/>
      <c r="I41" s="156"/>
      <c r="J41" s="156"/>
      <c r="K41" s="156"/>
      <c r="L41" s="156"/>
      <c r="M41" s="156"/>
    </row>
    <row r="42" spans="1:13" ht="15.5">
      <c r="A42" s="49" t="s">
        <v>34</v>
      </c>
      <c r="B42" s="134"/>
      <c r="C42" s="137"/>
      <c r="D42" s="50" t="s">
        <v>34</v>
      </c>
      <c r="E42" s="146"/>
      <c r="F42" s="139"/>
      <c r="G42" s="158"/>
      <c r="I42" s="158"/>
      <c r="J42" s="158"/>
      <c r="K42" s="156"/>
      <c r="L42" s="156"/>
      <c r="M42" s="156"/>
    </row>
    <row r="43" spans="1:13" ht="15.5">
      <c r="A43" s="143" t="s">
        <v>60</v>
      </c>
      <c r="B43" s="242">
        <f>B12</f>
        <v>1E-4</v>
      </c>
      <c r="C43" s="144"/>
      <c r="D43" s="159" t="s">
        <v>39</v>
      </c>
      <c r="E43" s="224">
        <f>B49</f>
        <v>1.2795319205537775E-3</v>
      </c>
      <c r="F43" s="160" t="s">
        <v>40</v>
      </c>
      <c r="G43" s="158"/>
      <c r="H43" s="158"/>
      <c r="I43" s="158"/>
      <c r="J43" s="158"/>
      <c r="K43" s="156"/>
      <c r="L43" s="156"/>
      <c r="M43" s="156"/>
    </row>
    <row r="44" spans="1:13" ht="23">
      <c r="A44" s="161" t="s">
        <v>37</v>
      </c>
      <c r="B44" s="162">
        <f>B$14*PI()*(B$16*B$16)</f>
        <v>9.803339875526949E-3</v>
      </c>
      <c r="C44" s="163" t="s">
        <v>38</v>
      </c>
      <c r="D44" s="243" t="s">
        <v>42</v>
      </c>
      <c r="E44" s="244">
        <f>E$12</f>
        <v>0.1</v>
      </c>
      <c r="F44" s="245" t="s">
        <v>12</v>
      </c>
      <c r="G44" s="158"/>
      <c r="H44" s="123"/>
      <c r="I44" s="158"/>
      <c r="J44" s="158"/>
      <c r="K44" s="156"/>
      <c r="L44" s="156"/>
      <c r="M44" s="156"/>
    </row>
    <row r="45" spans="1:13" ht="15.5">
      <c r="A45" s="164" t="s">
        <v>41</v>
      </c>
      <c r="B45" s="165">
        <f>B44*B$13*1000</f>
        <v>12.795319205537774</v>
      </c>
      <c r="C45" s="131" t="s">
        <v>61</v>
      </c>
      <c r="D45" s="159" t="s">
        <v>44</v>
      </c>
      <c r="E45" s="224">
        <f>E43*E44</f>
        <v>1.2795319205537775E-4</v>
      </c>
      <c r="F45" s="160" t="s">
        <v>40</v>
      </c>
      <c r="G45" s="166"/>
      <c r="H45" s="123"/>
      <c r="I45" s="156"/>
      <c r="J45" s="156"/>
      <c r="K45" s="156"/>
      <c r="L45" s="156"/>
      <c r="M45" s="156"/>
    </row>
    <row r="46" spans="1:13" ht="15.5">
      <c r="A46" s="147" t="s">
        <v>54</v>
      </c>
      <c r="B46" s="167">
        <v>1</v>
      </c>
      <c r="C46" s="56"/>
      <c r="D46" s="148"/>
      <c r="E46" s="149"/>
      <c r="F46" s="160"/>
      <c r="G46" s="166"/>
      <c r="H46" s="156"/>
      <c r="I46" s="156"/>
      <c r="J46" s="156"/>
      <c r="K46" s="156"/>
      <c r="L46" s="156"/>
      <c r="M46" s="156"/>
    </row>
    <row r="47" spans="1:13">
      <c r="A47" s="67" t="s">
        <v>62</v>
      </c>
      <c r="B47"/>
      <c r="C47" s="137" t="s">
        <v>63</v>
      </c>
      <c r="D47" s="148"/>
      <c r="E47" s="149"/>
      <c r="F47" s="160"/>
    </row>
    <row r="48" spans="1:13" ht="13">
      <c r="A48" s="150" t="s">
        <v>45</v>
      </c>
      <c r="B48" s="165">
        <f>B45*B46</f>
        <v>12.795319205537774</v>
      </c>
      <c r="C48" s="137" t="s">
        <v>64</v>
      </c>
      <c r="D48" s="148"/>
      <c r="E48" s="149"/>
      <c r="F48" s="160"/>
      <c r="G48" s="71" t="s">
        <v>12</v>
      </c>
      <c r="I48" s="73" t="s">
        <v>12</v>
      </c>
    </row>
    <row r="49" spans="1:11" ht="13">
      <c r="A49" s="148" t="s">
        <v>39</v>
      </c>
      <c r="B49" s="220">
        <f>B48*B43</f>
        <v>1.2795319205537775E-3</v>
      </c>
      <c r="C49" s="163" t="s">
        <v>40</v>
      </c>
      <c r="D49" s="148"/>
      <c r="E49" s="149"/>
      <c r="F49" s="160"/>
      <c r="I49" s="75" t="s">
        <v>12</v>
      </c>
    </row>
    <row r="50" spans="1:11" ht="13">
      <c r="A50" s="68" t="s">
        <v>65</v>
      </c>
      <c r="B50" s="221">
        <f>B49</f>
        <v>1.2795319205537775E-3</v>
      </c>
      <c r="C50" s="137" t="s">
        <v>40</v>
      </c>
      <c r="D50" s="168" t="s">
        <v>66</v>
      </c>
      <c r="E50" s="224">
        <f>E45</f>
        <v>1.2795319205537775E-4</v>
      </c>
      <c r="F50" s="139" t="s">
        <v>40</v>
      </c>
      <c r="I50" s="75"/>
    </row>
    <row r="51" spans="1:11" ht="15.5">
      <c r="A51" s="156"/>
      <c r="B51" s="222"/>
      <c r="C51" s="170"/>
      <c r="D51" s="156"/>
      <c r="E51" s="169"/>
      <c r="F51" s="156"/>
      <c r="G51" s="71"/>
    </row>
    <row r="52" spans="1:11" ht="13">
      <c r="A52" s="49" t="s">
        <v>35</v>
      </c>
      <c r="B52" s="221"/>
      <c r="C52" s="137"/>
      <c r="D52" s="50" t="s">
        <v>35</v>
      </c>
      <c r="E52" s="146"/>
      <c r="F52" s="139"/>
    </row>
    <row r="53" spans="1:11" ht="23">
      <c r="A53" s="67" t="s">
        <v>46</v>
      </c>
      <c r="B53" s="221">
        <f>B40+B50</f>
        <v>1.4074851126091553E-2</v>
      </c>
      <c r="C53" s="137" t="s">
        <v>40</v>
      </c>
      <c r="D53" s="72" t="s">
        <v>47</v>
      </c>
      <c r="E53" s="224">
        <f>E40+E50</f>
        <v>1.4074851126091555E-3</v>
      </c>
      <c r="F53" s="139" t="s">
        <v>40</v>
      </c>
      <c r="H53" s="123"/>
    </row>
    <row r="54" spans="1:11" s="34" customFormat="1">
      <c r="A54" s="51"/>
      <c r="B54" s="146"/>
      <c r="C54" s="131"/>
      <c r="D54" s="74"/>
      <c r="E54" s="146"/>
      <c r="F54" s="139"/>
    </row>
    <row r="55" spans="1:11" s="40" customFormat="1" ht="37.5" customHeight="1">
      <c r="A55" s="263" t="s">
        <v>67</v>
      </c>
      <c r="B55" s="264"/>
      <c r="C55" s="264"/>
      <c r="D55" s="264"/>
      <c r="E55" s="264"/>
      <c r="F55" s="264"/>
    </row>
    <row r="56" spans="1:11" s="40" customFormat="1">
      <c r="A56" s="265" t="s">
        <v>68</v>
      </c>
      <c r="B56" s="266"/>
      <c r="C56" s="266"/>
      <c r="D56" s="266"/>
      <c r="E56" s="266"/>
      <c r="F56" s="266"/>
      <c r="G56" s="150"/>
      <c r="H56" s="150"/>
      <c r="I56" s="150"/>
      <c r="J56" s="150"/>
      <c r="K56" s="150"/>
    </row>
    <row r="57" spans="1:11" s="40" customFormat="1" ht="24.75" customHeight="1">
      <c r="A57" s="254" t="s">
        <v>69</v>
      </c>
      <c r="B57" s="255"/>
      <c r="C57" s="255"/>
      <c r="D57" s="255"/>
      <c r="E57" s="255"/>
      <c r="F57" s="255"/>
      <c r="G57" s="150"/>
      <c r="H57" s="150"/>
      <c r="I57" s="150"/>
      <c r="J57" s="150"/>
      <c r="K57" s="150"/>
    </row>
    <row r="58" spans="1:11" s="34" customFormat="1">
      <c r="A58" s="254"/>
      <c r="B58" s="255"/>
      <c r="C58" s="255"/>
      <c r="D58" s="255"/>
      <c r="E58" s="255"/>
      <c r="F58" s="255"/>
      <c r="G58" s="41"/>
      <c r="H58" s="41"/>
      <c r="I58" s="41"/>
      <c r="J58" s="41"/>
      <c r="K58" s="41"/>
    </row>
    <row r="59" spans="1:11" s="41" customFormat="1" ht="14.25" customHeight="1">
      <c r="A59" s="88"/>
      <c r="B59" s="88"/>
      <c r="C59" s="172"/>
      <c r="D59" s="172"/>
      <c r="E59" s="172"/>
      <c r="F59" s="88"/>
    </row>
    <row r="60" spans="1:11" ht="14.25" customHeight="1"/>
    <row r="61" spans="1:11" ht="14.25" customHeight="1"/>
    <row r="62" spans="1:11" ht="14.25" customHeight="1"/>
    <row r="63" spans="1:11" ht="14.25" customHeight="1"/>
    <row r="64" spans="1: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sheetData>
  <mergeCells count="7">
    <mergeCell ref="A58:F58"/>
    <mergeCell ref="B5:D5"/>
    <mergeCell ref="B6:C6"/>
    <mergeCell ref="B7:C7"/>
    <mergeCell ref="A55:F55"/>
    <mergeCell ref="A56:F56"/>
    <mergeCell ref="A57:F5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topLeftCell="A4" workbookViewId="0">
      <selection activeCell="H47" sqref="H47"/>
    </sheetView>
  </sheetViews>
  <sheetFormatPr baseColWidth="10" defaultRowHeight="12.5"/>
  <cols>
    <col min="1" max="1" width="30.54296875" customWidth="1"/>
    <col min="2" max="2" width="14.453125" customWidth="1"/>
    <col min="3" max="3" width="17.26953125" customWidth="1"/>
    <col min="4" max="4" width="28.7265625" customWidth="1"/>
    <col min="5" max="6" width="15" customWidth="1"/>
    <col min="7" max="7" width="5.54296875" customWidth="1"/>
  </cols>
  <sheetData>
    <row r="1" spans="1:14" ht="14">
      <c r="A1" s="4" t="s">
        <v>4</v>
      </c>
      <c r="B1" s="238" t="s">
        <v>87</v>
      </c>
      <c r="H1" s="240"/>
    </row>
    <row r="2" spans="1:14" ht="14">
      <c r="A2" s="4" t="s">
        <v>88</v>
      </c>
      <c r="B2" s="238" t="s">
        <v>87</v>
      </c>
      <c r="H2" s="240"/>
    </row>
    <row r="3" spans="1:14" ht="14">
      <c r="A3" s="7" t="s">
        <v>3</v>
      </c>
      <c r="B3" s="4" t="s">
        <v>70</v>
      </c>
      <c r="H3" s="10"/>
    </row>
    <row r="4" spans="1:14" ht="14.5" thickBot="1">
      <c r="B4" s="4" t="s">
        <v>71</v>
      </c>
      <c r="H4" s="8"/>
    </row>
    <row r="5" spans="1:14" ht="14">
      <c r="A5" s="95"/>
      <c r="B5" s="256" t="s">
        <v>6</v>
      </c>
      <c r="C5" s="257"/>
      <c r="D5" s="258"/>
      <c r="E5" s="96" t="s">
        <v>7</v>
      </c>
      <c r="F5" s="97"/>
      <c r="H5" s="8"/>
      <c r="I5" s="1"/>
      <c r="J5" s="1"/>
    </row>
    <row r="6" spans="1:14" ht="14.25" customHeight="1">
      <c r="A6" s="98" t="s">
        <v>14</v>
      </c>
      <c r="B6" s="259" t="s">
        <v>8</v>
      </c>
      <c r="C6" s="260"/>
      <c r="D6" s="99" t="s">
        <v>9</v>
      </c>
      <c r="E6" s="100" t="s">
        <v>10</v>
      </c>
      <c r="F6" s="101" t="s">
        <v>11</v>
      </c>
      <c r="H6" s="8"/>
    </row>
    <row r="7" spans="1:14" ht="14">
      <c r="A7" s="102"/>
      <c r="B7" s="261"/>
      <c r="C7" s="262"/>
      <c r="D7" s="103" t="s">
        <v>0</v>
      </c>
      <c r="E7" s="104"/>
      <c r="F7" s="105" t="s">
        <v>0</v>
      </c>
      <c r="H7" s="8"/>
    </row>
    <row r="8" spans="1:14" ht="14.5" thickBot="1">
      <c r="A8" s="217" t="s">
        <v>48</v>
      </c>
      <c r="B8" s="106" t="str">
        <f>B27</f>
        <v>not expected</v>
      </c>
      <c r="C8" s="107"/>
      <c r="D8" s="218">
        <f>B44</f>
        <v>2.2841E-2</v>
      </c>
      <c r="E8" s="106" t="str">
        <f>E27</f>
        <v>not expected</v>
      </c>
      <c r="F8" s="219">
        <f>E44</f>
        <v>2.2841000000000003E-3</v>
      </c>
      <c r="H8" s="94"/>
      <c r="I8" s="1"/>
      <c r="J8" s="1"/>
    </row>
    <row r="10" spans="1:14" s="10" customFormat="1" ht="13">
      <c r="A10" s="20" t="s">
        <v>15</v>
      </c>
      <c r="B10" s="20"/>
      <c r="E10" s="38" t="s">
        <v>17</v>
      </c>
      <c r="F10" s="38" t="s">
        <v>18</v>
      </c>
      <c r="G10" s="174"/>
      <c r="H10" s="20"/>
      <c r="I10" s="175"/>
      <c r="J10" s="176"/>
      <c r="K10" s="175"/>
      <c r="L10" s="175"/>
      <c r="M10" s="175"/>
      <c r="N10" s="175"/>
    </row>
    <row r="11" spans="1:14" s="93" customFormat="1" ht="12.75" customHeight="1">
      <c r="A11" s="36" t="s">
        <v>16</v>
      </c>
      <c r="B11" s="247" t="s">
        <v>72</v>
      </c>
      <c r="C11" s="39"/>
      <c r="D11" s="112" t="s">
        <v>57</v>
      </c>
      <c r="E11" s="120">
        <v>0.1</v>
      </c>
      <c r="F11" s="121" t="s">
        <v>23</v>
      </c>
      <c r="G11" s="113" t="s">
        <v>56</v>
      </c>
      <c r="H11" s="114"/>
      <c r="I11" s="8"/>
      <c r="J11" s="177"/>
      <c r="K11" s="33"/>
      <c r="L11" s="178"/>
      <c r="M11" s="179"/>
      <c r="N11" s="179"/>
    </row>
    <row r="12" spans="1:14" s="93" customFormat="1">
      <c r="A12" s="77" t="s">
        <v>19</v>
      </c>
      <c r="B12" s="239">
        <v>1E-4</v>
      </c>
      <c r="C12" s="39"/>
      <c r="D12" s="112"/>
      <c r="E12" s="120"/>
      <c r="F12" s="121"/>
      <c r="G12" s="117">
        <v>1</v>
      </c>
      <c r="H12" s="118" t="s">
        <v>20</v>
      </c>
      <c r="J12" s="180"/>
      <c r="K12" s="36"/>
      <c r="L12" s="178"/>
      <c r="M12" s="179"/>
      <c r="N12" s="179"/>
    </row>
    <row r="13" spans="1:14" s="93" customFormat="1">
      <c r="A13" s="116" t="s">
        <v>21</v>
      </c>
      <c r="B13" s="180">
        <v>1.3051999999999999</v>
      </c>
      <c r="C13" s="181" t="s">
        <v>73</v>
      </c>
      <c r="D13" s="112"/>
      <c r="E13" s="120"/>
      <c r="F13" s="121"/>
      <c r="G13" s="117">
        <v>0.1</v>
      </c>
      <c r="H13" s="122" t="s">
        <v>23</v>
      </c>
      <c r="J13" s="180"/>
      <c r="K13" s="36"/>
      <c r="L13" s="178"/>
      <c r="M13" s="179"/>
      <c r="N13" s="179"/>
    </row>
    <row r="14" spans="1:14" s="93" customFormat="1">
      <c r="A14" s="36" t="s">
        <v>74</v>
      </c>
      <c r="B14" s="248">
        <v>1.4</v>
      </c>
      <c r="C14" s="39" t="s">
        <v>75</v>
      </c>
      <c r="D14" s="112"/>
      <c r="E14" s="120"/>
      <c r="F14" s="121"/>
      <c r="G14" s="182"/>
      <c r="J14" s="180"/>
      <c r="K14" s="36"/>
      <c r="L14" s="178"/>
      <c r="M14" s="179"/>
      <c r="N14" s="179"/>
    </row>
    <row r="15" spans="1:14" s="93" customFormat="1" ht="25">
      <c r="A15" s="183" t="s">
        <v>76</v>
      </c>
      <c r="B15" s="249">
        <v>0.25</v>
      </c>
      <c r="C15" s="184"/>
      <c r="D15" s="112"/>
      <c r="E15" s="120"/>
      <c r="F15" s="121"/>
      <c r="M15" s="179"/>
      <c r="N15" s="179"/>
    </row>
    <row r="16" spans="1:14" s="10" customFormat="1" ht="13">
      <c r="A16" s="183" t="s">
        <v>77</v>
      </c>
      <c r="B16" s="249">
        <v>0.5</v>
      </c>
      <c r="C16" s="184"/>
      <c r="D16" s="112" t="s">
        <v>12</v>
      </c>
      <c r="E16" s="120" t="s">
        <v>12</v>
      </c>
      <c r="F16" s="121" t="s">
        <v>12</v>
      </c>
      <c r="G16" s="185"/>
      <c r="H16" s="20"/>
    </row>
    <row r="17" spans="1:16" s="10" customFormat="1">
      <c r="D17" s="186" t="s">
        <v>12</v>
      </c>
      <c r="E17" s="36"/>
      <c r="F17" s="36"/>
      <c r="I17" s="187"/>
    </row>
    <row r="18" spans="1:16" ht="14">
      <c r="A18" s="42" t="s">
        <v>86</v>
      </c>
      <c r="B18" s="188"/>
      <c r="C18" s="43"/>
      <c r="D18" s="43"/>
      <c r="E18" s="43"/>
      <c r="F18" s="42" t="s">
        <v>12</v>
      </c>
    </row>
    <row r="19" spans="1:16" ht="14.5" thickBot="1">
      <c r="A19" s="44" t="s">
        <v>27</v>
      </c>
      <c r="B19" s="45" t="s">
        <v>6</v>
      </c>
      <c r="C19" s="46"/>
      <c r="D19" s="47" t="s">
        <v>27</v>
      </c>
      <c r="E19" s="45" t="s">
        <v>7</v>
      </c>
      <c r="F19" s="48"/>
      <c r="G19" s="189" t="s">
        <v>12</v>
      </c>
      <c r="H19" s="8"/>
    </row>
    <row r="20" spans="1:16" ht="15" customHeight="1">
      <c r="A20" s="78" t="s">
        <v>30</v>
      </c>
      <c r="B20" s="136" t="s">
        <v>31</v>
      </c>
      <c r="C20" s="79"/>
      <c r="D20" s="80" t="s">
        <v>30</v>
      </c>
      <c r="E20" s="136" t="s">
        <v>31</v>
      </c>
      <c r="F20" s="79"/>
      <c r="G20" s="22" t="s">
        <v>12</v>
      </c>
      <c r="H20" s="20"/>
      <c r="I20" s="179"/>
      <c r="J20" s="10"/>
      <c r="K20" s="190"/>
      <c r="L20" s="178"/>
      <c r="M20" s="10"/>
      <c r="N20" s="10"/>
      <c r="O20" s="10"/>
      <c r="P20" s="10"/>
    </row>
    <row r="21" spans="1:16" ht="15" customHeight="1">
      <c r="A21" s="49"/>
      <c r="B21" s="81"/>
      <c r="C21" s="79"/>
      <c r="D21" s="82"/>
      <c r="E21" s="81"/>
      <c r="F21" s="79"/>
      <c r="G21" s="22"/>
      <c r="H21" s="191"/>
      <c r="I21" s="192"/>
      <c r="J21" s="191"/>
      <c r="K21" s="193"/>
      <c r="L21" s="194"/>
      <c r="M21" s="175"/>
      <c r="N21" s="175"/>
      <c r="O21" s="10"/>
      <c r="P21" s="10"/>
    </row>
    <row r="22" spans="1:16" ht="15" customHeight="1">
      <c r="A22" s="78" t="s">
        <v>32</v>
      </c>
      <c r="B22" s="195" t="s">
        <v>33</v>
      </c>
      <c r="C22" s="139" t="s">
        <v>12</v>
      </c>
      <c r="D22" s="83" t="s">
        <v>50</v>
      </c>
      <c r="E22" s="195" t="s">
        <v>33</v>
      </c>
      <c r="F22" s="131" t="s">
        <v>12</v>
      </c>
      <c r="G22" s="22"/>
      <c r="H22" s="10"/>
      <c r="I22" s="192"/>
      <c r="J22" s="175"/>
      <c r="K22" s="175"/>
      <c r="L22" s="196"/>
      <c r="M22" s="175"/>
      <c r="N22" s="175"/>
      <c r="O22" s="10"/>
      <c r="P22" s="10"/>
    </row>
    <row r="23" spans="1:16" ht="13">
      <c r="A23" s="78"/>
      <c r="B23" s="195"/>
      <c r="C23" s="139"/>
      <c r="D23" s="83"/>
      <c r="E23" s="195"/>
      <c r="F23" s="131"/>
      <c r="G23" s="197"/>
      <c r="H23" s="197"/>
      <c r="I23" s="197"/>
      <c r="J23" s="197"/>
      <c r="K23" s="197"/>
      <c r="L23" s="197"/>
      <c r="M23" s="197"/>
      <c r="N23" s="197"/>
    </row>
    <row r="24" spans="1:16" ht="13">
      <c r="A24" s="78" t="s">
        <v>34</v>
      </c>
      <c r="B24" s="195" t="s">
        <v>33</v>
      </c>
      <c r="C24" s="139"/>
      <c r="D24" s="83" t="s">
        <v>34</v>
      </c>
      <c r="E24" s="195" t="s">
        <v>33</v>
      </c>
      <c r="F24" s="131"/>
      <c r="G24" s="198"/>
      <c r="H24" s="198"/>
      <c r="I24" s="198"/>
      <c r="J24" s="198"/>
      <c r="K24" s="198"/>
      <c r="L24" s="198"/>
      <c r="M24" s="198"/>
      <c r="N24" s="198"/>
    </row>
    <row r="25" spans="1:16">
      <c r="A25" s="59"/>
      <c r="B25" s="23"/>
      <c r="C25" s="137"/>
      <c r="D25" s="84"/>
      <c r="E25" s="24"/>
      <c r="F25" s="24"/>
      <c r="G25" s="198"/>
      <c r="H25" s="198"/>
      <c r="I25" s="198"/>
      <c r="J25" s="198"/>
      <c r="K25" s="198"/>
      <c r="L25" s="198"/>
      <c r="M25" s="198"/>
      <c r="N25" s="198"/>
    </row>
    <row r="26" spans="1:16" ht="13">
      <c r="A26" s="49" t="s">
        <v>35</v>
      </c>
      <c r="B26" s="131"/>
      <c r="C26" s="137"/>
      <c r="D26" s="50" t="s">
        <v>35</v>
      </c>
      <c r="E26" s="139"/>
      <c r="F26" s="139"/>
    </row>
    <row r="27" spans="1:16">
      <c r="A27" s="67" t="s">
        <v>51</v>
      </c>
      <c r="B27" s="136" t="str">
        <f>B22</f>
        <v>not expected</v>
      </c>
      <c r="C27" s="137" t="s">
        <v>12</v>
      </c>
      <c r="D27" s="72" t="s">
        <v>52</v>
      </c>
      <c r="E27" s="138" t="str">
        <f>E22</f>
        <v>not expected</v>
      </c>
      <c r="F27" s="139" t="s">
        <v>12</v>
      </c>
    </row>
    <row r="28" spans="1:16">
      <c r="A28" s="67"/>
      <c r="B28" s="136"/>
      <c r="C28" s="137"/>
      <c r="D28" s="72"/>
      <c r="E28" s="173"/>
      <c r="F28" s="139"/>
    </row>
    <row r="29" spans="1:16" ht="13.5" thickBot="1">
      <c r="A29" s="44" t="s">
        <v>36</v>
      </c>
      <c r="B29" s="61" t="s">
        <v>6</v>
      </c>
      <c r="C29" s="62"/>
      <c r="D29" s="63" t="s">
        <v>36</v>
      </c>
      <c r="E29" s="85" t="s">
        <v>7</v>
      </c>
      <c r="F29" s="65"/>
    </row>
    <row r="30" spans="1:16" ht="15" customHeight="1">
      <c r="A30" s="78" t="s">
        <v>30</v>
      </c>
      <c r="B30" s="136" t="s">
        <v>31</v>
      </c>
      <c r="C30" s="79"/>
      <c r="D30" s="80" t="s">
        <v>30</v>
      </c>
      <c r="E30" s="136" t="s">
        <v>31</v>
      </c>
      <c r="F30" s="79"/>
    </row>
    <row r="31" spans="1:16" ht="15" customHeight="1">
      <c r="A31" s="49"/>
      <c r="B31" s="86"/>
      <c r="C31" s="34"/>
      <c r="D31" s="50"/>
      <c r="E31" s="87"/>
      <c r="F31" s="41"/>
    </row>
    <row r="32" spans="1:16" ht="15" customHeight="1">
      <c r="A32" s="78" t="s">
        <v>32</v>
      </c>
      <c r="B32" s="86"/>
      <c r="C32" s="34"/>
      <c r="D32" s="83" t="s">
        <v>32</v>
      </c>
      <c r="E32" s="87"/>
      <c r="F32" s="41"/>
    </row>
    <row r="33" spans="1:16">
      <c r="A33" s="143" t="s">
        <v>60</v>
      </c>
      <c r="B33" s="250">
        <f>B12</f>
        <v>1E-4</v>
      </c>
      <c r="C33" s="34"/>
      <c r="D33" s="90" t="s">
        <v>53</v>
      </c>
      <c r="E33" s="230">
        <f>B36</f>
        <v>1.7500000000000002E-2</v>
      </c>
      <c r="F33" s="131" t="s">
        <v>40</v>
      </c>
    </row>
    <row r="34" spans="1:16">
      <c r="A34" s="67" t="s">
        <v>62</v>
      </c>
      <c r="C34" s="137" t="s">
        <v>63</v>
      </c>
      <c r="D34" s="72" t="s">
        <v>42</v>
      </c>
      <c r="E34" s="246">
        <f>E$11</f>
        <v>0.1</v>
      </c>
      <c r="F34" s="139" t="s">
        <v>12</v>
      </c>
      <c r="G34" s="199" t="s">
        <v>12</v>
      </c>
    </row>
    <row r="35" spans="1:16">
      <c r="A35" s="200" t="s">
        <v>78</v>
      </c>
      <c r="B35" s="201">
        <f>IFERROR(B$14*1000*B$15*B$16,0)</f>
        <v>175</v>
      </c>
      <c r="C35" s="139" t="s">
        <v>64</v>
      </c>
      <c r="D35" s="154" t="s">
        <v>44</v>
      </c>
      <c r="E35" s="229">
        <f>E33*E34</f>
        <v>1.7500000000000003E-3</v>
      </c>
      <c r="F35" s="131" t="s">
        <v>40</v>
      </c>
      <c r="G35" s="8" t="s">
        <v>12</v>
      </c>
    </row>
    <row r="36" spans="1:16">
      <c r="A36" s="203" t="s">
        <v>39</v>
      </c>
      <c r="B36" s="227">
        <f>B35*B33</f>
        <v>1.7500000000000002E-2</v>
      </c>
      <c r="C36" s="137" t="s">
        <v>40</v>
      </c>
      <c r="D36" s="154"/>
      <c r="E36" s="202"/>
      <c r="F36" s="131"/>
      <c r="G36" s="8"/>
    </row>
    <row r="37" spans="1:16" ht="13">
      <c r="A37" s="49"/>
      <c r="B37" s="228"/>
      <c r="D37" s="154"/>
      <c r="G37" s="8"/>
      <c r="K37" s="10" t="s">
        <v>12</v>
      </c>
    </row>
    <row r="38" spans="1:16">
      <c r="A38" s="151" t="s">
        <v>65</v>
      </c>
      <c r="B38" s="229">
        <f>B36</f>
        <v>1.7500000000000002E-2</v>
      </c>
      <c r="C38" s="137" t="s">
        <v>40</v>
      </c>
      <c r="D38" s="154" t="s">
        <v>66</v>
      </c>
      <c r="E38" s="229">
        <f>E35</f>
        <v>1.7500000000000003E-3</v>
      </c>
      <c r="F38" s="131" t="s">
        <v>40</v>
      </c>
      <c r="G38" s="8"/>
    </row>
    <row r="39" spans="1:16">
      <c r="A39" s="151"/>
      <c r="B39" s="204"/>
      <c r="C39" s="131"/>
      <c r="D39" s="205"/>
      <c r="E39" s="202"/>
      <c r="F39" s="131"/>
      <c r="I39" s="10" t="s">
        <v>12</v>
      </c>
    </row>
    <row r="40" spans="1:16" ht="13">
      <c r="A40" s="206" t="s">
        <v>79</v>
      </c>
      <c r="B40" s="207" t="s">
        <v>33</v>
      </c>
      <c r="C40" s="34"/>
      <c r="D40" s="208" t="s">
        <v>34</v>
      </c>
      <c r="E40" s="207" t="s">
        <v>33</v>
      </c>
      <c r="F40" s="131"/>
    </row>
    <row r="41" spans="1:16">
      <c r="A41" s="92"/>
      <c r="B41" s="209"/>
      <c r="C41" s="22"/>
      <c r="D41" s="91"/>
      <c r="E41" s="210"/>
      <c r="F41" s="131"/>
    </row>
    <row r="42" spans="1:16" ht="13">
      <c r="A42" s="49" t="s">
        <v>35</v>
      </c>
      <c r="B42" s="211"/>
      <c r="C42" s="137"/>
      <c r="D42" s="50" t="s">
        <v>35</v>
      </c>
      <c r="E42" s="212"/>
      <c r="F42" s="139"/>
    </row>
    <row r="43" spans="1:16" ht="23">
      <c r="A43" s="67" t="s">
        <v>46</v>
      </c>
      <c r="B43" s="226">
        <f>B38</f>
        <v>1.7500000000000002E-2</v>
      </c>
      <c r="C43" s="137" t="s">
        <v>40</v>
      </c>
      <c r="D43" s="72" t="s">
        <v>47</v>
      </c>
      <c r="E43" s="223">
        <f>E38</f>
        <v>1.7500000000000003E-3</v>
      </c>
      <c r="F43" s="139" t="s">
        <v>40</v>
      </c>
    </row>
    <row r="44" spans="1:16" ht="27.75" customHeight="1">
      <c r="A44" s="67" t="s">
        <v>80</v>
      </c>
      <c r="B44" s="226">
        <f>B43*B13</f>
        <v>2.2841E-2</v>
      </c>
      <c r="C44" s="137" t="s">
        <v>40</v>
      </c>
      <c r="D44" s="72" t="s">
        <v>81</v>
      </c>
      <c r="E44" s="226">
        <f>E43*B13</f>
        <v>2.2841000000000003E-3</v>
      </c>
      <c r="F44" s="139" t="s">
        <v>40</v>
      </c>
      <c r="H44" s="268"/>
      <c r="I44" s="269"/>
      <c r="J44" s="269"/>
      <c r="K44" s="269"/>
      <c r="L44" s="269"/>
      <c r="M44" s="269"/>
      <c r="N44" s="269"/>
      <c r="O44" s="269"/>
      <c r="P44" s="269"/>
    </row>
    <row r="45" spans="1:16">
      <c r="A45" s="51"/>
      <c r="B45" s="145"/>
      <c r="C45" s="131"/>
      <c r="D45" s="74"/>
      <c r="E45" s="213"/>
      <c r="F45" s="139"/>
      <c r="H45" s="189" t="s">
        <v>12</v>
      </c>
      <c r="K45" s="2"/>
    </row>
    <row r="46" spans="1:16" s="21" customFormat="1" ht="11.5">
      <c r="A46" s="171" t="s">
        <v>82</v>
      </c>
      <c r="B46" s="171"/>
    </row>
    <row r="47" spans="1:16" s="21" customFormat="1" ht="28.5" customHeight="1">
      <c r="A47" s="263" t="s">
        <v>83</v>
      </c>
      <c r="B47" s="270"/>
      <c r="C47" s="270"/>
      <c r="D47" s="270"/>
      <c r="E47" s="270"/>
      <c r="F47" s="270"/>
      <c r="H47" s="214"/>
    </row>
    <row r="48" spans="1:16" s="21" customFormat="1" ht="27" customHeight="1">
      <c r="A48" s="263" t="s">
        <v>84</v>
      </c>
      <c r="B48" s="267"/>
      <c r="C48" s="267"/>
      <c r="D48" s="267"/>
      <c r="E48" s="267"/>
      <c r="F48" s="267"/>
      <c r="H48" s="150" t="s">
        <v>12</v>
      </c>
    </row>
    <row r="49" spans="1:11" s="21" customFormat="1" ht="24.75" customHeight="1">
      <c r="A49" s="263" t="s">
        <v>85</v>
      </c>
      <c r="B49" s="267"/>
      <c r="C49" s="267"/>
      <c r="D49" s="267"/>
      <c r="E49" s="267"/>
      <c r="F49" s="267"/>
      <c r="I49" s="215"/>
      <c r="K49" s="215"/>
    </row>
    <row r="50" spans="1:11">
      <c r="A50" s="216" t="s">
        <v>12</v>
      </c>
      <c r="B50" s="216"/>
    </row>
    <row r="51" spans="1:11" s="76" customFormat="1" ht="14.25" customHeight="1">
      <c r="A51" s="88"/>
      <c r="B51" s="141"/>
      <c r="C51" s="172"/>
      <c r="D51" s="172"/>
      <c r="E51" s="172"/>
      <c r="F51" s="88"/>
    </row>
    <row r="52" spans="1:11" ht="14.25" customHeight="1"/>
    <row r="53" spans="1:11" ht="14.25" customHeight="1"/>
    <row r="54" spans="1:11" ht="14.25" customHeight="1"/>
    <row r="55" spans="1:11" ht="14.25" customHeight="1"/>
    <row r="56" spans="1:11" ht="14.25" customHeight="1"/>
    <row r="57" spans="1:11" ht="14.25" customHeight="1"/>
    <row r="58" spans="1:11" ht="14.25" customHeight="1"/>
    <row r="59" spans="1:11" ht="14.25" customHeight="1"/>
    <row r="60" spans="1:11" ht="14.25" customHeight="1"/>
    <row r="61" spans="1:11" ht="14.25" customHeight="1"/>
    <row r="62" spans="1:11" ht="14.25" customHeight="1"/>
    <row r="63" spans="1:11" ht="14.25" customHeight="1"/>
    <row r="64" spans="1: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mergeCells count="7">
    <mergeCell ref="A49:F49"/>
    <mergeCell ref="B5:D5"/>
    <mergeCell ref="B6:C6"/>
    <mergeCell ref="B7:C7"/>
    <mergeCell ref="H44:P44"/>
    <mergeCell ref="A47:F47"/>
    <mergeCell ref="A48:F4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Exposure assessment</vt:lpstr>
      <vt:lpstr>cartridge_gun_rtu</vt:lpstr>
      <vt:lpstr>rtu_bait_station_open_design</vt:lpstr>
    </vt:vector>
  </TitlesOfParts>
  <Company>BAuA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d1143</dc:creator>
  <cp:lastModifiedBy>Walther, Thilo</cp:lastModifiedBy>
  <cp:lastPrinted>2015-06-18T11:40:16Z</cp:lastPrinted>
  <dcterms:created xsi:type="dcterms:W3CDTF">2009-07-29T12:48:09Z</dcterms:created>
  <dcterms:modified xsi:type="dcterms:W3CDTF">2022-03-29T11:56:04Z</dcterms:modified>
</cp:coreProperties>
</file>