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queryTables/queryTable1.xml" ContentType="application/vnd.openxmlformats-officedocument.spreadsheetml.queryTable+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14400" windowHeight="12945" tabRatio="928"/>
  </bookViews>
  <sheets>
    <sheet name="Overview" sheetId="64" r:id="rId1"/>
    <sheet name="spraying_in+outdoor_manual" sheetId="95" r:id="rId2"/>
    <sheet name="spraying_in+outdoors_down_liq" sheetId="96" r:id="rId3"/>
    <sheet name="spraying_in+outdoors_down_gra" sheetId="97" r:id="rId4"/>
    <sheet name="spraying  outdoors_manual" sheetId="75" r:id="rId5"/>
    <sheet name="spraying_outdoors_vehicle" sheetId="85" r:id="rId6"/>
    <sheet name="spraying_outdoors_aerial" sheetId="86" r:id="rId7"/>
    <sheet name="fogging" sheetId="91" r:id="rId8"/>
    <sheet name="brushing_liquid " sheetId="99" r:id="rId9"/>
    <sheet name="brushing_granules" sheetId="100" r:id="rId10"/>
    <sheet name="brushing_spraying_sec_expo" sheetId="101" r:id="rId11"/>
    <sheet name="pouring_liquid" sheetId="102" r:id="rId12"/>
    <sheet name="pouring_granules" sheetId="103" r:id="rId13"/>
    <sheet name="dusting_small scale" sheetId="93" r:id="rId14"/>
    <sheet name="dusting_powered_equipment" sheetId="107" r:id="rId15"/>
    <sheet name="scattering_granules" sheetId="82" r:id="rId16"/>
    <sheet name="cartridge_gun_rtu" sheetId="46" r:id="rId17"/>
    <sheet name="rtu_bait_station_open_design" sheetId="70" r:id="rId18"/>
    <sheet name="rtu_bait_station_inaccessible" sheetId="94" r:id="rId19"/>
    <sheet name="refillable_bait_station_liquid" sheetId="58" r:id="rId20"/>
    <sheet name="refillable_bait_station_granule" sheetId="66" r:id="rId21"/>
    <sheet name="M&amp;L Granules data" sheetId="104" r:id="rId22"/>
  </sheets>
  <externalReferences>
    <externalReference r:id="rId23"/>
  </externalReferences>
  <definedNames>
    <definedName name="Mappe4" localSheetId="21">'M&amp;L Granules data'!$B$5:$T$14</definedName>
  </definedNames>
  <calcPr calcId="145621"/>
</workbook>
</file>

<file path=xl/calcChain.xml><?xml version="1.0" encoding="utf-8"?>
<calcChain xmlns="http://schemas.openxmlformats.org/spreadsheetml/2006/main">
  <c r="E55" i="86" l="1"/>
  <c r="E71" i="86" s="1"/>
  <c r="B55" i="86"/>
  <c r="B71" i="86" s="1"/>
  <c r="E30" i="86"/>
  <c r="E29" i="86"/>
  <c r="E30" i="103"/>
  <c r="E29" i="103"/>
  <c r="E27" i="103"/>
  <c r="E24" i="82"/>
  <c r="B33" i="86"/>
  <c r="B46" i="86" s="1"/>
  <c r="B31" i="103"/>
  <c r="E31" i="86" l="1"/>
  <c r="E32" i="86" s="1"/>
  <c r="E46" i="86" s="1"/>
  <c r="B31" i="100" l="1"/>
  <c r="B10" i="64" l="1"/>
  <c r="B11" i="64"/>
  <c r="B9" i="64"/>
  <c r="B13" i="64" l="1"/>
  <c r="B21" i="64"/>
  <c r="B20" i="64"/>
  <c r="B19" i="64"/>
  <c r="B18" i="64"/>
  <c r="B17" i="64"/>
  <c r="B16" i="64"/>
  <c r="B15" i="64"/>
  <c r="B14" i="64"/>
  <c r="B12" i="64"/>
  <c r="B8" i="64"/>
  <c r="B39" i="101" l="1"/>
  <c r="B40" i="101" s="1"/>
  <c r="B22" i="64" l="1"/>
  <c r="B23" i="64" l="1"/>
  <c r="B25" i="64"/>
  <c r="B24" i="64"/>
  <c r="B7" i="64"/>
  <c r="B6" i="64"/>
  <c r="B68" i="96"/>
  <c r="B52" i="107" l="1"/>
  <c r="E49" i="107" s="1"/>
  <c r="E50" i="107"/>
  <c r="B50" i="107"/>
  <c r="E46" i="107" s="1"/>
  <c r="E47" i="107"/>
  <c r="B42" i="107"/>
  <c r="B40" i="107"/>
  <c r="E39" i="107"/>
  <c r="E37" i="107"/>
  <c r="B26" i="107"/>
  <c r="B27" i="107" s="1"/>
  <c r="B32" i="107" s="1"/>
  <c r="E23" i="107"/>
  <c r="E51" i="107" l="1"/>
  <c r="E22" i="107"/>
  <c r="E24" i="107" s="1"/>
  <c r="E25" i="107" s="1"/>
  <c r="E32" i="107" s="1"/>
  <c r="E48" i="107"/>
  <c r="E53" i="107" s="1"/>
  <c r="B53" i="107"/>
  <c r="B43" i="107"/>
  <c r="E38" i="107"/>
  <c r="E40" i="107" s="1"/>
  <c r="E43" i="107" s="1"/>
  <c r="E60" i="93"/>
  <c r="E57" i="93"/>
  <c r="B56" i="107" l="1"/>
  <c r="E56" i="107"/>
  <c r="B54" i="91" l="1"/>
  <c r="B22" i="97" l="1"/>
  <c r="B17" i="66"/>
  <c r="B22" i="103"/>
  <c r="B22" i="100"/>
  <c r="B20" i="93"/>
  <c r="B29" i="93" s="1"/>
  <c r="E55" i="66" l="1"/>
  <c r="B55" i="66"/>
  <c r="B60" i="66" s="1"/>
  <c r="B45" i="66"/>
  <c r="B48" i="66" s="1"/>
  <c r="B32" i="103"/>
  <c r="E39" i="101"/>
  <c r="E38" i="101"/>
  <c r="E40" i="101" s="1"/>
  <c r="E46" i="101" s="1"/>
  <c r="B46" i="101"/>
  <c r="B20" i="101"/>
  <c r="B41" i="101" s="1"/>
  <c r="E47" i="66" l="1"/>
  <c r="B58" i="66"/>
  <c r="B61" i="66" s="1"/>
  <c r="E57" i="66"/>
  <c r="E61" i="66" s="1"/>
  <c r="E45" i="66"/>
  <c r="B50" i="66"/>
  <c r="B51" i="66" s="1"/>
  <c r="B64" i="66" s="1"/>
  <c r="E51" i="66" l="1"/>
  <c r="E64" i="66" s="1"/>
  <c r="B62" i="86"/>
  <c r="B64" i="86" s="1"/>
  <c r="B38" i="86"/>
  <c r="B42" i="86" s="1"/>
  <c r="B43" i="86" s="1"/>
  <c r="B55" i="85"/>
  <c r="B35" i="85"/>
  <c r="B63" i="85"/>
  <c r="B67" i="85"/>
  <c r="B65" i="85"/>
  <c r="B42" i="85"/>
  <c r="B38" i="85" l="1"/>
  <c r="E57" i="75" l="1"/>
  <c r="E54" i="75"/>
  <c r="E53" i="75"/>
  <c r="E55" i="75" s="1"/>
  <c r="B59" i="75"/>
  <c r="E56" i="75" s="1"/>
  <c r="E58" i="75" s="1"/>
  <c r="B57" i="75"/>
  <c r="E40" i="75"/>
  <c r="B40" i="75"/>
  <c r="T14" i="104"/>
  <c r="R14" i="104"/>
  <c r="Q14" i="104"/>
  <c r="O14" i="104"/>
  <c r="N14" i="104"/>
  <c r="R13" i="104"/>
  <c r="Q13" i="104"/>
  <c r="O13" i="104"/>
  <c r="N13" i="104"/>
  <c r="M13" i="104"/>
  <c r="Q12" i="104"/>
  <c r="O12" i="104"/>
  <c r="N12" i="104"/>
  <c r="R11" i="104"/>
  <c r="Q11" i="104"/>
  <c r="O11" i="104"/>
  <c r="N11" i="104"/>
  <c r="T10" i="104"/>
  <c r="R10" i="104"/>
  <c r="Q10" i="104"/>
  <c r="O10" i="104"/>
  <c r="N10" i="104"/>
  <c r="M10" i="104"/>
  <c r="T9" i="104"/>
  <c r="R9" i="104"/>
  <c r="Q9" i="104"/>
  <c r="O9" i="104"/>
  <c r="N9" i="104"/>
  <c r="T8" i="104"/>
  <c r="Q8" i="104"/>
  <c r="O8" i="104"/>
  <c r="N8" i="104"/>
  <c r="T7" i="104"/>
  <c r="Q7" i="104"/>
  <c r="O7" i="104"/>
  <c r="N7" i="104"/>
  <c r="R6" i="104"/>
  <c r="Q6" i="104"/>
  <c r="N6" i="104"/>
  <c r="T5" i="104"/>
  <c r="R5" i="104"/>
  <c r="Q5" i="104"/>
  <c r="O5" i="104"/>
  <c r="O19" i="104" s="1"/>
  <c r="N5" i="104"/>
  <c r="M5" i="104"/>
  <c r="E60" i="75" l="1"/>
  <c r="E64" i="75" s="1"/>
  <c r="B60" i="75"/>
  <c r="B64" i="75" s="1"/>
  <c r="M20" i="104"/>
  <c r="N19" i="104"/>
  <c r="R19" i="104"/>
  <c r="N20" i="104"/>
  <c r="M17" i="104"/>
  <c r="O17" i="104"/>
  <c r="M21" i="104"/>
  <c r="R21" i="104"/>
  <c r="R17" i="104"/>
  <c r="M19" i="104"/>
  <c r="O20" i="104"/>
  <c r="Q19" i="104"/>
  <c r="R20" i="104"/>
  <c r="N21" i="104"/>
  <c r="N18" i="104"/>
  <c r="Q17" i="104"/>
  <c r="O18" i="104"/>
  <c r="Q20" i="104"/>
  <c r="O21" i="104"/>
  <c r="Q21" i="104"/>
  <c r="Q18" i="104"/>
  <c r="N17" i="104"/>
  <c r="M18" i="104"/>
  <c r="R18" i="104"/>
  <c r="B36" i="70" l="1"/>
  <c r="B37" i="70" l="1"/>
  <c r="E60" i="102"/>
  <c r="B60" i="102"/>
  <c r="B76" i="100"/>
  <c r="B64" i="100" l="1"/>
  <c r="E59" i="103" l="1"/>
  <c r="E49" i="102"/>
  <c r="E48" i="93"/>
  <c r="E49" i="91"/>
  <c r="B32" i="66" l="1"/>
  <c r="B35" i="66" s="1"/>
  <c r="B44" i="99"/>
  <c r="B57" i="85"/>
  <c r="B26" i="75"/>
  <c r="B49" i="75" l="1"/>
  <c r="B47" i="75"/>
  <c r="B34" i="75"/>
  <c r="B39" i="75" s="1"/>
  <c r="B31" i="97"/>
  <c r="B36" i="58" l="1"/>
  <c r="B35" i="58"/>
  <c r="B64" i="103" l="1"/>
  <c r="E60" i="103" s="1"/>
  <c r="E61" i="103"/>
  <c r="B61" i="103"/>
  <c r="B62" i="103" s="1"/>
  <c r="B54" i="103"/>
  <c r="E52" i="103"/>
  <c r="B52" i="103"/>
  <c r="E50" i="103"/>
  <c r="B39" i="103"/>
  <c r="B40" i="103" s="1"/>
  <c r="E36" i="103"/>
  <c r="E28" i="103"/>
  <c r="B54" i="102"/>
  <c r="E50" i="102" s="1"/>
  <c r="E51" i="102"/>
  <c r="B51" i="102"/>
  <c r="B52" i="102" s="1"/>
  <c r="B43" i="102"/>
  <c r="B44" i="102" s="1"/>
  <c r="B45" i="102" s="1"/>
  <c r="E41" i="102"/>
  <c r="B30" i="102"/>
  <c r="E26" i="102" s="1"/>
  <c r="E27" i="102"/>
  <c r="E35" i="103" l="1"/>
  <c r="E37" i="103" s="1"/>
  <c r="E38" i="103" s="1"/>
  <c r="B65" i="103"/>
  <c r="E62" i="103"/>
  <c r="E65" i="103" s="1"/>
  <c r="E55" i="103"/>
  <c r="B31" i="102"/>
  <c r="B36" i="102" s="1"/>
  <c r="E52" i="102"/>
  <c r="E55" i="102" s="1"/>
  <c r="E28" i="102"/>
  <c r="E29" i="102" s="1"/>
  <c r="E36" i="102" s="1"/>
  <c r="B55" i="102"/>
  <c r="B55" i="103"/>
  <c r="B70" i="103" s="1"/>
  <c r="E40" i="102"/>
  <c r="E42" i="102" s="1"/>
  <c r="E45" i="102" s="1"/>
  <c r="B45" i="103"/>
  <c r="E45" i="103" l="1"/>
  <c r="E70" i="103"/>
  <c r="E32" i="101"/>
  <c r="B32" i="101"/>
  <c r="B73" i="100"/>
  <c r="B72" i="100"/>
  <c r="E69" i="100"/>
  <c r="E68" i="100"/>
  <c r="E70" i="100" s="1"/>
  <c r="E73" i="100" s="1"/>
  <c r="E61" i="100"/>
  <c r="E63" i="100"/>
  <c r="E62" i="100"/>
  <c r="B62" i="100"/>
  <c r="B65" i="100" s="1"/>
  <c r="E60" i="100"/>
  <c r="E59" i="100"/>
  <c r="E58" i="100"/>
  <c r="E50" i="100"/>
  <c r="B39" i="100"/>
  <c r="B40" i="100" s="1"/>
  <c r="E36" i="100"/>
  <c r="E28" i="100"/>
  <c r="B21" i="100"/>
  <c r="B62" i="99"/>
  <c r="E59" i="99"/>
  <c r="B54" i="99"/>
  <c r="E52" i="99"/>
  <c r="E53" i="99" s="1"/>
  <c r="B52" i="99"/>
  <c r="B55" i="99" s="1"/>
  <c r="E51" i="99"/>
  <c r="E49" i="99"/>
  <c r="E50" i="99" s="1"/>
  <c r="E55" i="99" s="1"/>
  <c r="E48" i="99"/>
  <c r="B45" i="99"/>
  <c r="B43" i="99"/>
  <c r="E41" i="99"/>
  <c r="B30" i="99"/>
  <c r="B31" i="99" s="1"/>
  <c r="B36" i="99" s="1"/>
  <c r="E27" i="99"/>
  <c r="E26" i="99"/>
  <c r="E28" i="99" s="1"/>
  <c r="E29" i="99" s="1"/>
  <c r="E36" i="99" s="1"/>
  <c r="B74" i="97"/>
  <c r="E72" i="97"/>
  <c r="B72" i="97"/>
  <c r="B75" i="97" s="1"/>
  <c r="E71" i="97"/>
  <c r="E73" i="97" s="1"/>
  <c r="E69" i="97"/>
  <c r="B64" i="97"/>
  <c r="E62" i="97"/>
  <c r="E63" i="97" s="1"/>
  <c r="B62" i="97"/>
  <c r="B65" i="97" s="1"/>
  <c r="E61" i="97"/>
  <c r="E59" i="97"/>
  <c r="E60" i="97" s="1"/>
  <c r="E65" i="97" s="1"/>
  <c r="E58" i="97"/>
  <c r="B54" i="97"/>
  <c r="E50" i="97"/>
  <c r="B39" i="97"/>
  <c r="B40" i="97" s="1"/>
  <c r="E36" i="97"/>
  <c r="E35" i="97"/>
  <c r="E37" i="97" s="1"/>
  <c r="E38" i="97" s="1"/>
  <c r="E28" i="97"/>
  <c r="E65" i="96"/>
  <c r="B64" i="96"/>
  <c r="E62" i="96"/>
  <c r="E63" i="96" s="1"/>
  <c r="B62" i="96"/>
  <c r="B65" i="96" s="1"/>
  <c r="E61" i="96"/>
  <c r="E59" i="96"/>
  <c r="E60" i="96" s="1"/>
  <c r="E58" i="96"/>
  <c r="B54" i="96"/>
  <c r="E51" i="96" s="1"/>
  <c r="E53" i="96" s="1"/>
  <c r="E52" i="96"/>
  <c r="B52" i="96"/>
  <c r="E49" i="96"/>
  <c r="B43" i="96"/>
  <c r="B44" i="96" s="1"/>
  <c r="E41" i="96"/>
  <c r="B36" i="96"/>
  <c r="B30" i="96"/>
  <c r="B31" i="96" s="1"/>
  <c r="E28" i="96"/>
  <c r="E29" i="96" s="1"/>
  <c r="E36" i="96" s="1"/>
  <c r="E27" i="96"/>
  <c r="E26" i="96"/>
  <c r="B53" i="95"/>
  <c r="E50" i="95" s="1"/>
  <c r="E51" i="95"/>
  <c r="B51" i="95"/>
  <c r="E47" i="95" s="1"/>
  <c r="E48" i="95"/>
  <c r="B43" i="95"/>
  <c r="E39" i="95" s="1"/>
  <c r="B41" i="95"/>
  <c r="E40" i="95"/>
  <c r="E38" i="95"/>
  <c r="B27" i="95"/>
  <c r="B28" i="95" s="1"/>
  <c r="B33" i="95" s="1"/>
  <c r="E24" i="95"/>
  <c r="E52" i="95" l="1"/>
  <c r="E49" i="95"/>
  <c r="B44" i="95"/>
  <c r="B54" i="95"/>
  <c r="E41" i="95"/>
  <c r="E44" i="95" s="1"/>
  <c r="E66" i="99"/>
  <c r="E65" i="100"/>
  <c r="E35" i="100"/>
  <c r="E37" i="100" s="1"/>
  <c r="E38" i="100" s="1"/>
  <c r="E40" i="99"/>
  <c r="E42" i="99" s="1"/>
  <c r="E45" i="99" s="1"/>
  <c r="E58" i="99"/>
  <c r="E60" i="99" s="1"/>
  <c r="E63" i="99" s="1"/>
  <c r="B63" i="99"/>
  <c r="B66" i="99" s="1"/>
  <c r="B54" i="100"/>
  <c r="B52" i="100"/>
  <c r="E52" i="100"/>
  <c r="E55" i="100" s="1"/>
  <c r="E40" i="96"/>
  <c r="E42" i="96" s="1"/>
  <c r="E45" i="96" s="1"/>
  <c r="B45" i="96"/>
  <c r="B55" i="96"/>
  <c r="E23" i="95"/>
  <c r="E25" i="95" s="1"/>
  <c r="E26" i="95" s="1"/>
  <c r="E33" i="95" s="1"/>
  <c r="E52" i="97"/>
  <c r="E55" i="97" s="1"/>
  <c r="E48" i="96"/>
  <c r="E50" i="96" s="1"/>
  <c r="E55" i="96" s="1"/>
  <c r="E68" i="97"/>
  <c r="E70" i="97" s="1"/>
  <c r="E75" i="97" s="1"/>
  <c r="B52" i="97"/>
  <c r="B55" i="97" s="1"/>
  <c r="B78" i="97" s="1"/>
  <c r="B57" i="95" l="1"/>
  <c r="E54" i="95"/>
  <c r="E57" i="95" s="1"/>
  <c r="B55" i="100"/>
  <c r="E76" i="100"/>
  <c r="B32" i="100"/>
  <c r="B45" i="100" s="1"/>
  <c r="E27" i="100"/>
  <c r="E29" i="100" s="1"/>
  <c r="E30" i="100" s="1"/>
  <c r="E45" i="100" s="1"/>
  <c r="E78" i="97"/>
  <c r="E27" i="97"/>
  <c r="E29" i="97" s="1"/>
  <c r="E30" i="97" s="1"/>
  <c r="E45" i="97" s="1"/>
  <c r="B32" i="97"/>
  <c r="B45" i="97" s="1"/>
  <c r="E68" i="96"/>
  <c r="E50" i="58" l="1"/>
  <c r="B50" i="58"/>
  <c r="B45" i="58"/>
  <c r="B44" i="58"/>
  <c r="B44" i="85" l="1"/>
  <c r="B66" i="86" l="1"/>
  <c r="B51" i="91" l="1"/>
  <c r="B52" i="91" s="1"/>
  <c r="E48" i="75" l="1"/>
  <c r="E45" i="75"/>
  <c r="B43" i="91" l="1"/>
  <c r="E24" i="94" l="1"/>
  <c r="B24" i="94"/>
  <c r="B52" i="93" l="1"/>
  <c r="B50" i="93"/>
  <c r="B62" i="93"/>
  <c r="E59" i="93" s="1"/>
  <c r="B60" i="93"/>
  <c r="E50" i="93"/>
  <c r="E53" i="93" s="1"/>
  <c r="E26" i="93"/>
  <c r="B30" i="93"/>
  <c r="E25" i="93"/>
  <c r="E27" i="93" s="1"/>
  <c r="E41" i="82"/>
  <c r="E56" i="93" l="1"/>
  <c r="E58" i="93" s="1"/>
  <c r="B53" i="93"/>
  <c r="B68" i="93" s="1"/>
  <c r="B63" i="93"/>
  <c r="E61" i="93"/>
  <c r="E28" i="93"/>
  <c r="E62" i="93" l="1"/>
  <c r="E68" i="93" s="1"/>
  <c r="B37" i="93" l="1"/>
  <c r="B38" i="93" s="1"/>
  <c r="E34" i="93"/>
  <c r="B43" i="93" l="1"/>
  <c r="E33" i="93"/>
  <c r="E35" i="93" s="1"/>
  <c r="E36" i="93" s="1"/>
  <c r="E43" i="93" s="1"/>
  <c r="B44" i="91" l="1"/>
  <c r="B64" i="91"/>
  <c r="E61" i="91" s="1"/>
  <c r="E62" i="91"/>
  <c r="B62" i="91"/>
  <c r="E59" i="91"/>
  <c r="E50" i="91"/>
  <c r="E51" i="91"/>
  <c r="B45" i="91"/>
  <c r="E41" i="91"/>
  <c r="B30" i="91"/>
  <c r="B31" i="91" s="1"/>
  <c r="B36" i="91" s="1"/>
  <c r="E27" i="91"/>
  <c r="B55" i="91" l="1"/>
  <c r="E63" i="91"/>
  <c r="E52" i="91"/>
  <c r="B65" i="91"/>
  <c r="E26" i="91"/>
  <c r="E28" i="91" s="1"/>
  <c r="E29" i="91" s="1"/>
  <c r="E36" i="91" s="1"/>
  <c r="E58" i="91"/>
  <c r="E60" i="91" s="1"/>
  <c r="E65" i="91"/>
  <c r="E40" i="91"/>
  <c r="E42" i="91" s="1"/>
  <c r="E45" i="91" s="1"/>
  <c r="E55" i="91" l="1"/>
  <c r="E68" i="91" s="1"/>
  <c r="B68" i="91"/>
  <c r="E32" i="66" l="1"/>
  <c r="E25" i="66"/>
  <c r="E35" i="46"/>
  <c r="E45" i="46"/>
  <c r="B44" i="82" l="1"/>
  <c r="E40" i="82" s="1"/>
  <c r="E44" i="82" l="1"/>
  <c r="B46" i="82"/>
  <c r="E43" i="82" s="1"/>
  <c r="E25" i="82"/>
  <c r="B28" i="82"/>
  <c r="E26" i="82" l="1"/>
  <c r="E27" i="82" s="1"/>
  <c r="E34" i="82" s="1"/>
  <c r="E42" i="82"/>
  <c r="E45" i="82"/>
  <c r="B47" i="82"/>
  <c r="B52" i="82" s="1"/>
  <c r="B29" i="82"/>
  <c r="B34" i="82" s="1"/>
  <c r="E46" i="82" l="1"/>
  <c r="E52" i="82" s="1"/>
  <c r="C47" i="85" l="1"/>
  <c r="B48" i="85" l="1"/>
  <c r="B47" i="85"/>
  <c r="C39" i="75"/>
  <c r="E60" i="86" l="1"/>
  <c r="E63" i="86"/>
  <c r="E31" i="75" l="1"/>
  <c r="E64" i="86" l="1"/>
  <c r="E61" i="86"/>
  <c r="E38" i="86"/>
  <c r="E39" i="86"/>
  <c r="E40" i="86" l="1"/>
  <c r="E41" i="86" s="1"/>
  <c r="E47" i="86" s="1"/>
  <c r="B47" i="86"/>
  <c r="E65" i="86"/>
  <c r="B68" i="86"/>
  <c r="B72" i="86" s="1"/>
  <c r="E62" i="86"/>
  <c r="E68" i="86" l="1"/>
  <c r="E72" i="86" s="1"/>
  <c r="E64" i="85"/>
  <c r="E61" i="85"/>
  <c r="E62" i="85"/>
  <c r="E65" i="85"/>
  <c r="B69" i="85"/>
  <c r="B73" i="85" s="1"/>
  <c r="E41" i="85"/>
  <c r="E40" i="85"/>
  <c r="E56" i="85"/>
  <c r="E53" i="85"/>
  <c r="E33" i="85"/>
  <c r="E55" i="85"/>
  <c r="E42" i="85" l="1"/>
  <c r="E44" i="85" s="1"/>
  <c r="E48" i="85" s="1"/>
  <c r="E63" i="85"/>
  <c r="E66" i="85"/>
  <c r="E57" i="85"/>
  <c r="E69" i="85" l="1"/>
  <c r="E73" i="85" s="1"/>
  <c r="E32" i="85"/>
  <c r="E34" i="85" s="1"/>
  <c r="E47" i="85" s="1"/>
  <c r="B58" i="85"/>
  <c r="B72" i="85" s="1"/>
  <c r="E52" i="85"/>
  <c r="E54" i="85" s="1"/>
  <c r="E58" i="85" s="1"/>
  <c r="E72" i="85" s="1"/>
  <c r="E47" i="75" l="1"/>
  <c r="E44" i="75"/>
  <c r="E49" i="75" l="1"/>
  <c r="E46" i="75"/>
  <c r="B50" i="75"/>
  <c r="B63" i="75" s="1"/>
  <c r="E50" i="75" l="1"/>
  <c r="E63" i="75" s="1"/>
  <c r="E32" i="75" l="1"/>
  <c r="E33" i="75" s="1"/>
  <c r="E39" i="75" s="1"/>
  <c r="E32" i="58" l="1"/>
  <c r="B25" i="66" l="1"/>
  <c r="B28" i="66" s="1"/>
  <c r="B38" i="66" l="1"/>
  <c r="E31" i="66"/>
  <c r="E33" i="66" s="1"/>
  <c r="E24" i="66"/>
  <c r="E26" i="66" s="1"/>
  <c r="E38" i="66" l="1"/>
  <c r="B39" i="70" l="1"/>
  <c r="B44" i="70" s="1"/>
  <c r="E35" i="70"/>
  <c r="E28" i="70"/>
  <c r="B28" i="70"/>
  <c r="E34" i="70" l="1"/>
  <c r="E36" i="70" s="1"/>
  <c r="E39" i="70" s="1"/>
  <c r="E44" i="70" s="1"/>
  <c r="E28" i="46" l="1"/>
  <c r="B28" i="46"/>
  <c r="B25" i="58"/>
  <c r="E25" i="58"/>
  <c r="E41" i="58" l="1"/>
  <c r="B34" i="58"/>
  <c r="B43" i="58" l="1"/>
  <c r="E40" i="58" l="1"/>
  <c r="E42" i="58" s="1"/>
  <c r="E46" i="58" s="1"/>
  <c r="B37" i="58" l="1"/>
  <c r="E31" i="58"/>
  <c r="E33" i="58" s="1"/>
  <c r="E37" i="58" s="1"/>
  <c r="B17" i="46" l="1"/>
  <c r="B35" i="46" l="1"/>
  <c r="B36" i="46" s="1"/>
  <c r="B39" i="46" s="1"/>
  <c r="B40" i="46" s="1"/>
  <c r="B45" i="46"/>
  <c r="B46" i="46" s="1"/>
  <c r="B49" i="46" s="1"/>
  <c r="B50" i="46" s="1"/>
  <c r="B46" i="58"/>
  <c r="E34" i="46" l="1"/>
  <c r="E36" i="46" s="1"/>
  <c r="E41" i="46" s="1"/>
  <c r="B41" i="46"/>
  <c r="E44" i="46"/>
  <c r="E46" i="46" s="1"/>
  <c r="E51" i="46" s="1"/>
  <c r="B51" i="46"/>
  <c r="B54" i="46" l="1"/>
  <c r="E54" i="46"/>
</calcChain>
</file>

<file path=xl/connections.xml><?xml version="1.0" encoding="utf-8"?>
<connections xmlns="http://schemas.openxmlformats.org/spreadsheetml/2006/main">
  <connection id="1" name="Mappe4113" type="6" refreshedVersion="4" background="1" saveData="1">
    <textPr codePage="1251" sourceFile="D:\Daten\d1517\Downloads\Mappe4.csv" decimal="," thousands="." semicolon="1">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<sst xmlns="http://schemas.openxmlformats.org/spreadsheetml/2006/main" count="4033" uniqueCount="481">
  <si>
    <t>Application number:</t>
  </si>
  <si>
    <t>Application:</t>
  </si>
  <si>
    <t>TIER 1</t>
  </si>
  <si>
    <t>TIER 2</t>
  </si>
  <si>
    <t>potential inhalation</t>
  </si>
  <si>
    <t>actual inhalation</t>
  </si>
  <si>
    <t>actual dermal</t>
  </si>
  <si>
    <t>[mg/m³]</t>
  </si>
  <si>
    <t>[mg/day]</t>
  </si>
  <si>
    <t>Details of exposure assessment</t>
  </si>
  <si>
    <t>INHALATION EXPOSURE</t>
  </si>
  <si>
    <t>DERMAL EXPOSURE</t>
  </si>
  <si>
    <t>Post-Application</t>
  </si>
  <si>
    <t>All phases</t>
  </si>
  <si>
    <t>Concentration a.s.</t>
  </si>
  <si>
    <t>min</t>
  </si>
  <si>
    <t>Actual hand exposure a.s.</t>
  </si>
  <si>
    <t>Potential body exposure a.s.</t>
  </si>
  <si>
    <t>mg a.s.</t>
  </si>
  <si>
    <t>mg/m³</t>
  </si>
  <si>
    <t xml:space="preserve"> </t>
  </si>
  <si>
    <t>Ingredient biocidal product</t>
  </si>
  <si>
    <t>a.s. no. 1:</t>
  </si>
  <si>
    <t>soc no. 1:</t>
  </si>
  <si>
    <t>a.s. no. 2:</t>
  </si>
  <si>
    <t>RMM: protective gloves</t>
  </si>
  <si>
    <t>%</t>
  </si>
  <si>
    <t>Actual body exposure a.s.</t>
  </si>
  <si>
    <t>Total potential dermal exposure a.s.</t>
  </si>
  <si>
    <t>soc no. 2:</t>
  </si>
  <si>
    <t>formulation type</t>
  </si>
  <si>
    <t>not expected</t>
  </si>
  <si>
    <t>8 h TWA</t>
  </si>
  <si>
    <t>Potential inhalation exposure a.s.</t>
  </si>
  <si>
    <t>Actual inhalation exposure a.s.</t>
  </si>
  <si>
    <t>Potential hand exposure a.s.</t>
  </si>
  <si>
    <t>Total actual dermal exposure a.s.</t>
  </si>
  <si>
    <t xml:space="preserve">mg b.p. </t>
  </si>
  <si>
    <t>Total actual dermal exposure all phases a.s.</t>
  </si>
  <si>
    <t>Total potential inhalation exposure a.s. (8h TWA)</t>
  </si>
  <si>
    <t>Total actual inhalation exposure a.s. (8h TWA)</t>
  </si>
  <si>
    <t>daily</t>
  </si>
  <si>
    <t xml:space="preserve">Frequency </t>
  </si>
  <si>
    <t>mg b.p./ min</t>
  </si>
  <si>
    <t>density of product</t>
  </si>
  <si>
    <t>g/cm³</t>
  </si>
  <si>
    <t>Total dermal exposure all phases a.s. - corrected with density</t>
  </si>
  <si>
    <t>Total actual dermal exposure all phases a.s. - corrected with density</t>
  </si>
  <si>
    <t xml:space="preserve">conc. a.s. 2 </t>
  </si>
  <si>
    <t xml:space="preserve">conc. soc 1 </t>
  </si>
  <si>
    <t xml:space="preserve">conc. soc 2 </t>
  </si>
  <si>
    <t>not applicable</t>
  </si>
  <si>
    <t>liquid formulation</t>
  </si>
  <si>
    <t xml:space="preserve">conc. a.s. 1 </t>
  </si>
  <si>
    <t>RMM</t>
  </si>
  <si>
    <t>no protection</t>
  </si>
  <si>
    <t>Protection factor</t>
  </si>
  <si>
    <t>RMM: protective coverall</t>
  </si>
  <si>
    <t>coverall (type 6)</t>
  </si>
  <si>
    <t>Respiratory protection factor</t>
  </si>
  <si>
    <t>respiratory protection</t>
  </si>
  <si>
    <t>protective gloves</t>
  </si>
  <si>
    <t>Coverall (penetration)</t>
  </si>
  <si>
    <t>Duration 1)</t>
  </si>
  <si>
    <r>
      <t>Duration</t>
    </r>
    <r>
      <rPr>
        <sz val="9"/>
        <rFont val="Arial"/>
        <family val="2"/>
      </rPr>
      <t xml:space="preserve"> 1)</t>
    </r>
  </si>
  <si>
    <t>Application (incl. Mixing &amp; Loading)</t>
  </si>
  <si>
    <t>potential dermal</t>
  </si>
  <si>
    <t xml:space="preserve"> factor</t>
  </si>
  <si>
    <t>no RMM</t>
  </si>
  <si>
    <t>Potential dermal exposure a.s.</t>
  </si>
  <si>
    <t>Total potential dermal exposure all phases a.s.</t>
  </si>
  <si>
    <t>Total potential dermal exposure all phases a.s. - corrected with density</t>
  </si>
  <si>
    <t>ç</t>
  </si>
  <si>
    <t>Mixing &amp; Loading</t>
  </si>
  <si>
    <t>Application</t>
  </si>
  <si>
    <t xml:space="preserve">Application </t>
  </si>
  <si>
    <t>Total potential inhalation exposure a.s.</t>
  </si>
  <si>
    <t>Total actual inhalation exposure a.s.</t>
  </si>
  <si>
    <t>liquid formulation, concentrate</t>
  </si>
  <si>
    <t xml:space="preserve">Total actual inhalation exposure a.s. </t>
  </si>
  <si>
    <t>mg b.p./loading</t>
  </si>
  <si>
    <t xml:space="preserve">mg a.s. </t>
  </si>
  <si>
    <t>Potential hand exposure (product)</t>
  </si>
  <si>
    <t>Residues in brush 4)</t>
  </si>
  <si>
    <t>ml</t>
  </si>
  <si>
    <t>Product on skin after 3 washings 4)</t>
  </si>
  <si>
    <t>4) Human Exposure Expert Group (HEEG) opinion on  Exposure model Primary exposure scenario - washing out of a brush which has been used to apply a paint, 2010</t>
  </si>
  <si>
    <t>conc. soc 1</t>
  </si>
  <si>
    <t>a.s.:</t>
  </si>
  <si>
    <t>g/ml</t>
  </si>
  <si>
    <t>cm</t>
  </si>
  <si>
    <t>radius of product</t>
  </si>
  <si>
    <t xml:space="preserve">cm </t>
  </si>
  <si>
    <t xml:space="preserve">not applicable </t>
  </si>
  <si>
    <t xml:space="preserve">Volume of product on hands per opening/closing of the cartridge  1) </t>
  </si>
  <si>
    <t>cm³</t>
  </si>
  <si>
    <t>Mass of product on hands</t>
  </si>
  <si>
    <t>Frequency of occurrence 2)</t>
  </si>
  <si>
    <t xml:space="preserve">Mixing &amp; Loading </t>
  </si>
  <si>
    <t>gel</t>
  </si>
  <si>
    <t>area treated per day</t>
  </si>
  <si>
    <t>a.s. no.1:</t>
  </si>
  <si>
    <t>Indicative value (75th percentile) 1)</t>
  </si>
  <si>
    <t>mg a.s./kg a.s. handled</t>
  </si>
  <si>
    <t>Duration 2)</t>
  </si>
  <si>
    <t>Indicative value (75th percentile) 3)</t>
  </si>
  <si>
    <t xml:space="preserve">a.s. no. 1: </t>
  </si>
  <si>
    <t>conc. a.s. 1</t>
  </si>
  <si>
    <r>
      <t>m</t>
    </r>
    <r>
      <rPr>
        <vertAlign val="superscript"/>
        <sz val="8"/>
        <rFont val="Arial"/>
        <family val="2"/>
      </rPr>
      <t>3</t>
    </r>
  </si>
  <si>
    <t>Inhalation rate per 8h  shift</t>
  </si>
  <si>
    <t>Indicative value - body 
(max. value) 3)</t>
  </si>
  <si>
    <r>
      <t>Actual hand exposure (product) 
(max. value) 3</t>
    </r>
    <r>
      <rPr>
        <sz val="9"/>
        <rFont val="Arial"/>
        <family val="2"/>
      </rPr>
      <t>)</t>
    </r>
  </si>
  <si>
    <t>Indicative value - body 
(75th percentile) 2)</t>
  </si>
  <si>
    <r>
      <t xml:space="preserve">Indicative value - hand (max. value) </t>
    </r>
    <r>
      <rPr>
        <sz val="9"/>
        <rFont val="Arial"/>
        <family val="2"/>
      </rPr>
      <t>2)</t>
    </r>
  </si>
  <si>
    <t>1) Biocides Human Health Exposure Methodology Document Version 1 (October 2015)</t>
  </si>
  <si>
    <r>
      <t>Actual hand exposure (product) 
(75th percentile) 2</t>
    </r>
    <r>
      <rPr>
        <sz val="9"/>
        <rFont val="Arial"/>
        <family val="2"/>
      </rPr>
      <t>)</t>
    </r>
  </si>
  <si>
    <t>use rate (weight per aera treated)</t>
  </si>
  <si>
    <t>total amount of b.p. used</t>
  </si>
  <si>
    <t>Indicative value (50th percentile) 3)</t>
  </si>
  <si>
    <r>
      <t>Indicative value - hand 
(75th percentile) 3</t>
    </r>
    <r>
      <rPr>
        <sz val="9"/>
        <rFont val="Arial"/>
        <family val="2"/>
      </rPr>
      <t>)</t>
    </r>
  </si>
  <si>
    <t>Indicative value - body 
(75th percentile) 3)</t>
  </si>
  <si>
    <t>2) Biocides Human Health Exposure Methodology Document Version 1 (October 2015)</t>
  </si>
  <si>
    <t>water dispersable granules (WDG)</t>
  </si>
  <si>
    <t>PT18 - Insecticides, acaricides and products to control other invertebrates</t>
  </si>
  <si>
    <t>1) expert judgement</t>
  </si>
  <si>
    <t>mg b.p.</t>
  </si>
  <si>
    <t>mg b.p./min</t>
  </si>
  <si>
    <t>mg b.p./operation</t>
  </si>
  <si>
    <r>
      <t>mg/m</t>
    </r>
    <r>
      <rPr>
        <vertAlign val="superscript"/>
        <sz val="8"/>
        <rFont val="Arial"/>
        <family val="2"/>
      </rPr>
      <t>3</t>
    </r>
  </si>
  <si>
    <r>
      <t>Indicative value - hand 
(75th percentile) 2</t>
    </r>
    <r>
      <rPr>
        <sz val="9"/>
        <rFont val="Arial"/>
        <family val="2"/>
      </rPr>
      <t>)</t>
    </r>
  </si>
  <si>
    <t>2) Human Exposure Expert Group (HEEG) opinion 1 on the use of available data and models for the assessment of the exposure of operators during the loading of products into vessels or systems in industrial scale
and  Biocides Human Health Exposure Methodology Document Version 1 (October 2015) and
Mixing and Loading Model 4, TNsG 2002 User Guidance - Version 1 - M&amp;L for simple loading (0,01 ml/loading assuming 1 L flasks)</t>
  </si>
  <si>
    <t>kg b.p./day</t>
  </si>
  <si>
    <r>
      <t>Indicative value - hand 
(75th percentile) 1</t>
    </r>
    <r>
      <rPr>
        <sz val="9"/>
        <rFont val="Arial"/>
        <family val="2"/>
      </rPr>
      <t>)</t>
    </r>
  </si>
  <si>
    <r>
      <t>m</t>
    </r>
    <r>
      <rPr>
        <vertAlign val="superscript"/>
        <sz val="8"/>
        <rFont val="Arial"/>
        <family val="2"/>
      </rPr>
      <t>2</t>
    </r>
  </si>
  <si>
    <t>ready-to-use bait box - gel</t>
  </si>
  <si>
    <t>4) Exposure resulting from removing and disposing of lightly contaminated bait boxes (post-application phase) is assumed to be substantially lower than the assessed exposure of application phase and is included in the assessed level of exposure.</t>
  </si>
  <si>
    <r>
      <t>Post-Application</t>
    </r>
    <r>
      <rPr>
        <sz val="10"/>
        <rFont val="Arial"/>
        <family val="2"/>
      </rPr>
      <t xml:space="preserve"> 4)</t>
    </r>
  </si>
  <si>
    <t>2)</t>
  </si>
  <si>
    <t>Indicative value - hand 3)</t>
  </si>
  <si>
    <t>no RPE</t>
  </si>
  <si>
    <t>yearly</t>
  </si>
  <si>
    <t xml:space="preserve">YEARLY: Total potential inhalation exposure a.s. </t>
  </si>
  <si>
    <t xml:space="preserve">YEARLY: Total actual inhalation exposure a.s. </t>
  </si>
  <si>
    <t>DAILY: Total potential dermal exposure a.s.</t>
  </si>
  <si>
    <t>DAILY: Total actual dermal exposure a.s.</t>
  </si>
  <si>
    <t xml:space="preserve">YEARLY: Total potential dermal exposure a.s. </t>
  </si>
  <si>
    <t xml:space="preserve">YEARLY: Total actual dermal exposure a.s. </t>
  </si>
  <si>
    <t>2) Expert judgement</t>
  </si>
  <si>
    <t>µg/m³</t>
  </si>
  <si>
    <t>a.s. no. 1:  - daily</t>
  </si>
  <si>
    <t>a.s. no. 1:  - yearly</t>
  </si>
  <si>
    <t>Indicative value (50th percentile) 2)</t>
  </si>
  <si>
    <t>amount of b.p. per bait station</t>
  </si>
  <si>
    <t>Frequency</t>
  </si>
  <si>
    <t>Indicative value - hand 
(75th percentile) 3)</t>
  </si>
  <si>
    <t>3) Biocides Human Health Exposure Methodology Document Version 1 (October 2015) and
Recommendation no. 3 of the BPC Ad hoc Working Group on Human Exposure - Spraying models for assessing exposure to insecticides for low pressure downward uses and
combination of ART and RISKofDERM</t>
  </si>
  <si>
    <t>Indicative value (max value) 3)</t>
  </si>
  <si>
    <t>conc. b.p. in application liquid</t>
  </si>
  <si>
    <t>Number of loadings 1)</t>
  </si>
  <si>
    <t>Number of loadings</t>
  </si>
  <si>
    <t>length of bead transferred to hands</t>
  </si>
  <si>
    <t>1) Human Exposure Expert Group (HEEG) opinion 1 on the use of available data and models for the assessment of the exposure of operators during the loading of products into vessels or systems in industrial scale
and  Biocides Human Health Exposure Methodology Document Version 1 (October 2015) and
Mixing and Loading Model 4, TNsG 2002 User Guidance - Version 1 - M&amp;L for simple loading (0,5 ml/loading assuming 10 L container)</t>
  </si>
  <si>
    <t>Indicative value - hand 
(max. value) 3)</t>
  </si>
  <si>
    <t xml:space="preserve">3) "Biocides Human Health Exposure Methodology", Version 1, October 2015, chapter 7.2. "Dermal exposure to a non-volatile active substance"
</t>
  </si>
  <si>
    <t>Footwear</t>
  </si>
  <si>
    <t>Footwear protecting against chemicals (EN 13832)</t>
  </si>
  <si>
    <t>waterproof footwear (e.g. rubber boots)</t>
  </si>
  <si>
    <t>Model configuration: - indoor application - spraying downward - airflow not clearly away from the worker - no segregation of the worker from the source - source at less than 1 meter from the worker - liquid non volatile - application rate: pending on data provided by applicant in the range of RISKOFDERM validity (min 0.04l/min; max 50.4 l/min)</t>
  </si>
  <si>
    <t>- percentile 75th</t>
  </si>
  <si>
    <t>Manual spray treatment</t>
  </si>
  <si>
    <t>Manual spray treatment downwards</t>
  </si>
  <si>
    <r>
      <t>g b.p./m</t>
    </r>
    <r>
      <rPr>
        <vertAlign val="superscript"/>
        <sz val="8"/>
        <rFont val="Arial"/>
        <family val="2"/>
      </rPr>
      <t>2</t>
    </r>
  </si>
  <si>
    <t>footwear</t>
  </si>
  <si>
    <t>waterproof 
footwear</t>
  </si>
  <si>
    <t>DAILY: Total potential inhalation exposure a.s. (8h TWA)</t>
  </si>
  <si>
    <t>DAILY: Total actual inhalation exposure a.s. (8h TWA)</t>
  </si>
  <si>
    <t>ha</t>
  </si>
  <si>
    <t>Indicative value - hand (75th percentile) 1)</t>
  </si>
  <si>
    <t>Indicative value - body (75th percentile) 1)</t>
  </si>
  <si>
    <r>
      <t>mg a.s</t>
    </r>
    <r>
      <rPr>
        <sz val="8"/>
        <color rgb="FFCC99FF"/>
        <rFont val="Arial"/>
        <family val="2"/>
      </rPr>
      <t>.</t>
    </r>
  </si>
  <si>
    <t>kg b.p.</t>
  </si>
  <si>
    <t>total amount of b.p. used per day</t>
  </si>
  <si>
    <t>density of biocidal product</t>
  </si>
  <si>
    <t>Potential inhalation exposure a.s./day</t>
  </si>
  <si>
    <t>DAILY: Total potential inhalation exposure a.s./day</t>
  </si>
  <si>
    <t>DAILY: Total actual inhalation exposure a.s. /day</t>
  </si>
  <si>
    <t>conc. b.p. in application liquid
(dilution with water or volatile substances)</t>
  </si>
  <si>
    <t>Potential inhalation exposure a.s. per day</t>
  </si>
  <si>
    <t>Inhalation rate</t>
  </si>
  <si>
    <t>mg a.s./m³</t>
  </si>
  <si>
    <r>
      <t>m</t>
    </r>
    <r>
      <rPr>
        <vertAlign val="superscript"/>
        <sz val="8"/>
        <rFont val="Arial"/>
        <family val="2"/>
      </rPr>
      <t>3</t>
    </r>
    <r>
      <rPr>
        <sz val="8"/>
        <rFont val="Arial"/>
        <family val="2"/>
      </rPr>
      <t>/h</t>
    </r>
  </si>
  <si>
    <t>Secondary exposure:</t>
  </si>
  <si>
    <t>application</t>
  </si>
  <si>
    <t>penetration of protective gloves</t>
  </si>
  <si>
    <t>Application amount b.p. on treated wood surface</t>
  </si>
  <si>
    <t>Potential daily dermal exposure a.s.</t>
  </si>
  <si>
    <t>mg a.s./cm²</t>
  </si>
  <si>
    <t>Actual daily dermal exposure a.s.</t>
  </si>
  <si>
    <t>Indicative value - hand
(95th percentile) 1)</t>
  </si>
  <si>
    <t>Indicative value - body
(95th percentile) 1)</t>
  </si>
  <si>
    <r>
      <t>Indicative value - hand
(95th percentile) 2</t>
    </r>
    <r>
      <rPr>
        <sz val="9"/>
        <rFont val="Arial"/>
        <family val="2"/>
      </rPr>
      <t>)</t>
    </r>
  </si>
  <si>
    <r>
      <t>Indicative value - body
(95th percentile) 2</t>
    </r>
    <r>
      <rPr>
        <sz val="9"/>
        <rFont val="Arial"/>
        <family val="2"/>
      </rPr>
      <t>)</t>
    </r>
  </si>
  <si>
    <t>1) Project report "Joint development of a new Agricultural Operator Exposure Model (2013)" -  LCHH_1 study results for mixing &amp; loading granules into knapsack (except operator 20 who loaded into a tank)</t>
  </si>
  <si>
    <t>protective gloves/
coverall</t>
  </si>
  <si>
    <t xml:space="preserve">3) Biocides Human Health Exposure Methodology Document Version 1 (October 2015) and 
TNsG 2007 - Brushing sheds and fences, outdoor (direct from can) and
Consumer product painting model 3, TNsG 2002 User Guidance - Version 1 </t>
  </si>
  <si>
    <t>Duration 3)</t>
  </si>
  <si>
    <t>2) Project report "Joint development of a new Agricultural Operator Exposure Model (2013)" -  LCHH_1 study results for mixing &amp; loading granules into knapsack (except operator 20 who loaded into a tank)</t>
  </si>
  <si>
    <t xml:space="preserve">4) Biocides Human Health Exposure Methodology Document Version 1 (October 2015) and 
TNsG 2007 - Brushing sheds and fences, outdoor (direct from can) and
Consumer product painting model 3, TNsG 2002 User Guidance - Version 1 </t>
  </si>
  <si>
    <t>5) Human Exposure Expert Group (HEEG) opinion on  Exposure model Primary exposure scenario - washing out of a brush which has been used to apply a paint, 2010</t>
  </si>
  <si>
    <t>Residues in brush 5)</t>
  </si>
  <si>
    <t>Product on skin after 3 washings 5)</t>
  </si>
  <si>
    <t>Indicative value (50th percentile) 4)</t>
  </si>
  <si>
    <t>Indicative value - hand 
(75th percentile) 4)</t>
  </si>
  <si>
    <t>Indicative value - body 
(75th percentile) 4)</t>
  </si>
  <si>
    <t>Indicative value - hand
(95th percentile) 2)</t>
  </si>
  <si>
    <t>Indicative value - body
(95th percentile) 2)</t>
  </si>
  <si>
    <t>1) area treated: about 16 m2 (120 min / 7.6 min/m2); use rate (duration per area treated): 7.6min/m2 (consumer painting model 3, median, Garrod, Ann Occup Hyg (2000) 44 (6): 421-426); duration: 120 min</t>
  </si>
  <si>
    <t>Indicative value (75th percentile) 2)</t>
  </si>
  <si>
    <t>2) TNsG Human Exposure (HE), part 2, chapter 3.2/18.01: 120 min and
area treated: about 16 m2 (120 min / 7.6 min/m2) (where 7.6min/m2 is use rate (duration per area treated) from consumer painting model 3, median, Garrod, Ann Occup Hyg (2000) 44 (6): 421-426)</t>
  </si>
  <si>
    <t>3) TNsG Human Exposure (HE), part 2, chapter 3.2/18.01: 120 min and
area treated: about 16 m2 (120 min / 7.6 min/m2) (where 7.6min/m2 is use rate (duration per area treated) from consumer painting model 3, median, Garrod, Ann Occup Hyg (2000) 44 (6): 421-426)</t>
  </si>
  <si>
    <t xml:space="preserve">Potential hand exposure (product) 4) </t>
  </si>
  <si>
    <t>mg / min</t>
  </si>
  <si>
    <r>
      <t>Potential body exposure (product</t>
    </r>
    <r>
      <rPr>
        <sz val="9"/>
        <rFont val="Arial"/>
        <family val="2"/>
      </rPr>
      <t>) 4)</t>
    </r>
  </si>
  <si>
    <t>4) Recommendation no. 4 of the BPC Ad hoc Working Group on Human Exposure Cleaning of spray equipment in antifouling use (PT 21); 35.87 µl/min = 35.87 mg/min (see all phases for density correction)</t>
  </si>
  <si>
    <t xml:space="preserve">3) expert judgement: A thorough cleaning for 20 minutes (see antifouling Reference No. 3) is not needed in case aqueous solutions are applied. 5 min shall be sufficient. </t>
  </si>
  <si>
    <t>Duration 4)</t>
  </si>
  <si>
    <t xml:space="preserve">Potential hand exposure (product) 5) </t>
  </si>
  <si>
    <t>Potential body exposure (product) 5)</t>
  </si>
  <si>
    <t xml:space="preserve">4) expert judgement: A thorough cleaning for 20 minutes (see antifouling Reference No. 3) is not needed in case aqueous solutions are applied. 5 min shall be sufficient. </t>
  </si>
  <si>
    <t>5) Recommendation no. 4 of the BPC Ad hoc Working Group on Human Exposure Cleaning of spray equipment in antifouling use (PT 21); 35.87 µl/min = 35.87 mg/min (see all phases for density correction)</t>
  </si>
  <si>
    <t>mg b.p./cm²</t>
  </si>
  <si>
    <t>soc no. 1:  - daily</t>
  </si>
  <si>
    <t>soc no. 1:  - yearly</t>
  </si>
  <si>
    <t>soc no. 2:  - daily</t>
  </si>
  <si>
    <t>soc no. 2:  - yearly</t>
  </si>
  <si>
    <t xml:space="preserve">a.s. no. 2: </t>
  </si>
  <si>
    <t>a.s. no. 2:  - daily</t>
  </si>
  <si>
    <t>a.s. no. 2:  - yearly</t>
  </si>
  <si>
    <t>Fogging</t>
  </si>
  <si>
    <t>Indicative value - hand 
(max. value) 4)</t>
  </si>
  <si>
    <t xml:space="preserve">5) expert judgement: A thorough cleaning for 20 minutes (see antifouling Reference No. 3) is not needed in case aqueous solutions are applied. 5 min shall be sufficient. </t>
  </si>
  <si>
    <t>6) Recommendation no. 4 of the BPC Ad hoc Working Group on Human Exposure Cleaning of spray equipment in antifouling use (PT 21); 35.87 µl/min = 35.87 mg/min (see all phases for density correction)</t>
  </si>
  <si>
    <t>Duration 5)</t>
  </si>
  <si>
    <t xml:space="preserve">Potential hand exposure (product) 6) </t>
  </si>
  <si>
    <t>Potential body exposure (product) 6)</t>
  </si>
  <si>
    <t xml:space="preserve">4) Biocides Human Health Exposure Methodology Document Version 1 (October 2015) and 
TNsG 2007 - Fogging Application: Application of insecticide at waist level, indoor, using cold (ULV) or thermal foggers and
fogging model 3, TNsG 2002 User Guidance - Version 1 </t>
  </si>
  <si>
    <t>Small scale dusting</t>
  </si>
  <si>
    <t>Potential hand/forearm exposure a.s.</t>
  </si>
  <si>
    <t>Potential legs/feet/face exposure a.s.</t>
  </si>
  <si>
    <t>Potential legs/feet/face exposure
 a.s.</t>
  </si>
  <si>
    <t>Actual hand/forearm exposure a.s.</t>
  </si>
  <si>
    <t>Actual legs/feet/face exposure a.s.</t>
  </si>
  <si>
    <t>mg a.s./kg a.s. 
handled</t>
  </si>
  <si>
    <t>Indicative value (95th percentile) 1)</t>
  </si>
  <si>
    <t>Indicative value (95th percentile) 2)</t>
  </si>
  <si>
    <t>total amount of b.p. used 1)</t>
  </si>
  <si>
    <t>total amount of product residue 1)</t>
  </si>
  <si>
    <t>Scattering granules</t>
  </si>
  <si>
    <t>Brush treatment</t>
  </si>
  <si>
    <t>Pouring with a watering can</t>
  </si>
  <si>
    <t xml:space="preserve"> - indoors; thermal fogging or cold fogging</t>
  </si>
  <si>
    <t xml:space="preserve"> - formulation type: liquid</t>
  </si>
  <si>
    <t xml:space="preserve"> - formulation type: granules</t>
  </si>
  <si>
    <t>Ready-to-use bait station</t>
  </si>
  <si>
    <t xml:space="preserve"> - bait accessible to hand</t>
  </si>
  <si>
    <t>Refillable bait station</t>
  </si>
  <si>
    <r>
      <t xml:space="preserve">Application </t>
    </r>
    <r>
      <rPr>
        <sz val="10"/>
        <rFont val="Arial"/>
        <family val="2"/>
      </rPr>
      <t>1)</t>
    </r>
  </si>
  <si>
    <t xml:space="preserve"> - bait inaccessible to hand due to e.g. additional barrier layer or retarded release of b.p.</t>
  </si>
  <si>
    <t>3) expert judgement: Exposure resulting from removing and disposing of bait boxes (post-application phase) is exprected to be negligible.</t>
  </si>
  <si>
    <r>
      <t xml:space="preserve">Post-Application </t>
    </r>
    <r>
      <rPr>
        <sz val="10"/>
        <rFont val="Arial"/>
        <family val="2"/>
      </rPr>
      <t>3)</t>
    </r>
  </si>
  <si>
    <r>
      <t xml:space="preserve">Application </t>
    </r>
    <r>
      <rPr>
        <sz val="10"/>
        <rFont val="Arial"/>
        <family val="2"/>
      </rPr>
      <t>2)</t>
    </r>
  </si>
  <si>
    <t>1) expert judgement: inhalative exposure not expected due to closed design of bait station</t>
  </si>
  <si>
    <t>2) expert judgement: A direct contact is not expected due to the closed design of the bait station</t>
  </si>
  <si>
    <t>penetration of coverall</t>
  </si>
  <si>
    <t>penetration of coverall and protective gloves</t>
  </si>
  <si>
    <t>1) Based on data generated 2014 and 2015 during the project F 2343  "Comparative study on exposure of workers and bystanders during pest control of oak processionary moth by spray application" conducted by the Federal Institute For Occupational Safety and Health (BAuA). Publication of the final project report is envisaged for 2017.</t>
  </si>
  <si>
    <t>mg non-volatile fraction of b.p./min</t>
  </si>
  <si>
    <t>2) Based on data generated 2014 and 2015 during the project F 2343  "Comparative study on exposure of workers and bystanders during pest control of oak processionary moth by spray application" conducted by the Federal Institute For Occupational Safety and Health (BAuA). Publication of the final project report is envisaged for 2017.</t>
  </si>
  <si>
    <t>Post-Application 3)</t>
  </si>
  <si>
    <t>2) 5 x opening + 5 x closing, according to comparable application product Imidacloprid</t>
  </si>
  <si>
    <t>diameter of bead transferred to hands</t>
  </si>
  <si>
    <t>fraction of b.p. accessible to 
hands 1)</t>
  </si>
  <si>
    <r>
      <t xml:space="preserve">1) V =  </t>
    </r>
    <r>
      <rPr>
        <sz val="9"/>
        <color indexed="55"/>
        <rFont val="Symbol"/>
        <family val="1"/>
        <charset val="2"/>
      </rPr>
      <t>p</t>
    </r>
    <r>
      <rPr>
        <sz val="9"/>
        <color indexed="55"/>
        <rFont val="Arial"/>
        <family val="2"/>
      </rPr>
      <t xml:space="preserve"> x (d/2)² x h, 
height h: expert judgement (length of the bead which gets to skin during each opening/closing considering the viscosity of the b.p.); 
diameter d: expert judgement (diameter of the strand which equals the inner diameter of the nozzle)</t>
    </r>
  </si>
  <si>
    <t>transfer efficiency 2)</t>
  </si>
  <si>
    <t xml:space="preserve">3) Calculation as follows: 
"amount of b.p. per bait box" x "fraction of b.p. accessible to hands" x "transfer efficiency" </t>
  </si>
  <si>
    <t>mg b.p</t>
  </si>
  <si>
    <t>1) Information provided by applicant</t>
  </si>
  <si>
    <t>1) Information provided  by applicant</t>
  </si>
  <si>
    <t>2) Biocides Human Health Exposure Methodology Document Version 1 (October 2015) and Recommendation no. 3 of the BPC Ad hoc Working Group on Human Exposure - Spraying models for assessing exposure to insecticides for low pressure downward uses and Spraying Model 1, TNsG 2002 User Guidance - Version 1</t>
  </si>
  <si>
    <t>2) Follow-Up WG-I-2015 (Biocides Working Group Meeting I  –  2015)</t>
  </si>
  <si>
    <t>3) Biocides Human Health Exposure Methodology Document Version 1 (October 2015) and Sub-soil Treatment Model 2, TNsG 2002 User Guidance - Version 1 - Treating soil by watering  including conversion "actual indicative value - hand" * 100 =  "potential indicative value - hand" according to HEEG opinion 9</t>
  </si>
  <si>
    <t>1) Human Exposure Expert Group (HEEG) opinion 1 on the use of available data and models for the assessment of the exposure of operators during the loading of products into vessels or systems in industrial scale
and  Biocides Human Health Exposure Methodology Document Version 1 (October 2015) and Mixing and Loading Model 4, TNsG 2002 User Guidance - Version 1 - M&amp;L for simple loading (0,5 ml/loading assuming 10 L container)</t>
  </si>
  <si>
    <t>g b.p.</t>
  </si>
  <si>
    <r>
      <t xml:space="preserve">use rate (weight per area </t>
    </r>
    <r>
      <rPr>
        <sz val="10"/>
        <rFont val="Arial"/>
        <family val="2"/>
      </rPr>
      <t>treated)</t>
    </r>
  </si>
  <si>
    <t>kg b.p./ha</t>
  </si>
  <si>
    <t>use rate (weight per area treated)</t>
  </si>
  <si>
    <t>Source</t>
  </si>
  <si>
    <t>Study</t>
  </si>
  <si>
    <t>Op.#</t>
  </si>
  <si>
    <t>a.s.</t>
  </si>
  <si>
    <t>study date</t>
  </si>
  <si>
    <t>detailed description</t>
  </si>
  <si>
    <t>duration</t>
  </si>
  <si>
    <t>ML type</t>
  </si>
  <si>
    <t>package</t>
  </si>
  <si>
    <t>TA</t>
  </si>
  <si>
    <t>From. Type</t>
  </si>
  <si>
    <t>Face shield ML</t>
  </si>
  <si>
    <t>Inhalation</t>
  </si>
  <si>
    <t>Pot. Hand</t>
  </si>
  <si>
    <t>Act. Hand</t>
  </si>
  <si>
    <t>dosimetry</t>
  </si>
  <si>
    <t>Pot. Body</t>
  </si>
  <si>
    <t>Act. Body</t>
  </si>
  <si>
    <t>Head</t>
  </si>
  <si>
    <t>(mg a.s/kg a.s.)</t>
  </si>
  <si>
    <t>Project report AOEM</t>
  </si>
  <si>
    <t>LCHH_1</t>
  </si>
  <si>
    <t>Azafenidin (800 g/kg)</t>
  </si>
  <si>
    <t>yes</t>
  </si>
  <si>
    <t>18-80 min</t>
  </si>
  <si>
    <t>knapsack</t>
  </si>
  <si>
    <t>0,3 kg bags</t>
  </si>
  <si>
    <t>WG</t>
  </si>
  <si>
    <t>no</t>
  </si>
  <si>
    <t>hand wash</t>
  </si>
  <si>
    <t>whole body</t>
  </si>
  <si>
    <t>Min</t>
  </si>
  <si>
    <t>75th</t>
  </si>
  <si>
    <t>95th</t>
  </si>
  <si>
    <t>Max</t>
  </si>
  <si>
    <t>Anzahl</t>
  </si>
  <si>
    <t>Joint development of a new Agricultural Operator Exposure Model Project Report (AOEM report) 2013; Mixing &amp; Loading Granules</t>
  </si>
  <si>
    <t>3) Recommendation no. 4 of the BPC Ad hoc Working Group on Human Exposure Cleaning of spray equipment in antifouling use (PT 21); 35.87 µl/min = 35.87 mg/min (see all phases for density correction)</t>
  </si>
  <si>
    <t xml:space="preserve">Potential hand exposure (product) 3) </t>
  </si>
  <si>
    <t>Potential body exposure (product) 3)</t>
  </si>
  <si>
    <t>contaminated hand surface, fingers 1)</t>
  </si>
  <si>
    <t>exposed hand area</t>
  </si>
  <si>
    <t>hand area: palm of both hands</t>
  </si>
  <si>
    <t>Transfer coefficient 2)</t>
  </si>
  <si>
    <r>
      <t>g b.p./m</t>
    </r>
    <r>
      <rPr>
        <vertAlign val="superscript"/>
        <sz val="9"/>
        <rFont val="Arial"/>
        <family val="2"/>
      </rPr>
      <t>2</t>
    </r>
  </si>
  <si>
    <r>
      <t>cm</t>
    </r>
    <r>
      <rPr>
        <vertAlign val="superscript"/>
        <sz val="9"/>
        <rFont val="Arial"/>
        <family val="2"/>
      </rPr>
      <t>2</t>
    </r>
  </si>
  <si>
    <t>Amount of a.s. on treated cardboard</t>
  </si>
  <si>
    <t>1) on cardboard there is an untreated area around the edge which is only  incidentially touched when it is fixed to walls (or ceilings) or collected for disposal</t>
  </si>
  <si>
    <r>
      <t>Indicative value - hand
(95th percentile) 1</t>
    </r>
    <r>
      <rPr>
        <sz val="9"/>
        <rFont val="Arial"/>
        <family val="2"/>
      </rPr>
      <t>)</t>
    </r>
  </si>
  <si>
    <r>
      <t>Indicative value - body
(95th percentile) 1</t>
    </r>
    <r>
      <rPr>
        <sz val="9"/>
        <rFont val="Arial"/>
        <family val="2"/>
      </rPr>
      <t>)</t>
    </r>
  </si>
  <si>
    <t>Application with a cartridge gun</t>
  </si>
  <si>
    <t>fraction of non-volatile
 substances in b.p.</t>
  </si>
  <si>
    <t>Indicative value (max value) 
(non-volatile substances of the b.p.) 1)</t>
  </si>
  <si>
    <t>Indicative value - hand (max. value)
(non-volatile substances of the b.p.) 1)</t>
  </si>
  <si>
    <t>Indicative value - body (max. value)
(non-volatile substances of the b.p.) 1)</t>
  </si>
  <si>
    <t>Indicative value (max value)
(non-volatile substances of the b.p.) 2)</t>
  </si>
  <si>
    <t>Indicative value - hand (max. value)
(non-volatile substances of the b.p.) 2)</t>
  </si>
  <si>
    <t>Indicative value - body (max. value)
(non-volatile substances of the b.p.) 2)</t>
  </si>
  <si>
    <t>fraction of a.s. among non-volatile substances in the b.p.</t>
  </si>
  <si>
    <t>3) As a rare event, it is assumed that the professional user gets into contact with product residues once per day. Potential exposure from post application is assessed as equivalent to one opening of a cartridge.</t>
  </si>
  <si>
    <t>2) Biocides Human Health Exposure methodology (October 2015, version 1)  - transfer coefficients - dislodgeable residues (dried fluid, painted wood (MDF))</t>
  </si>
  <si>
    <r>
      <t>Actual hand exposure (product) 
(max. value) 4</t>
    </r>
    <r>
      <rPr>
        <sz val="9"/>
        <rFont val="Arial"/>
        <family val="2"/>
      </rPr>
      <t>)</t>
    </r>
  </si>
  <si>
    <t>2) expert judgement; agreement WG HH III/2017</t>
  </si>
  <si>
    <t xml:space="preserve">3) Biocides Human Health Exposure Methodology Document Version 1 (October 2015) and 
TNsG 2007 - Fogging Application: Application of insecticide at waist level, indoor, using cold (ULV) or thermal foggers and
misting model 2, TNsG 2002 User Guidance - Version 1 </t>
  </si>
  <si>
    <t>powder</t>
  </si>
  <si>
    <t>granules (GR)</t>
  </si>
  <si>
    <t>3) Biocides Human Health Exposure Methodology Document Version 1 (October 2015)</t>
  </si>
  <si>
    <t xml:space="preserve">4) Biocides Human Health Exposure Methodology Document Version 1 (October 2015) and
TNsG 2007 - Hand-held flexible
duster (Crack and crevice powders for fleas and ants &amp; Broadcast powders for fleas) and
Consumer spraying and dusting model 2, TNsG 2002 User Guidance - Version 1 </t>
  </si>
  <si>
    <t>Indicative value (75th percentile) 4)</t>
  </si>
  <si>
    <t>Indicative value - hand/forearm 
(75th percentile) 4)</t>
  </si>
  <si>
    <t>Indicative value - legs/feet/face
(75th percentile) 4)</t>
  </si>
  <si>
    <t>1) Biocides Human Health Exposure Methodology Document Version 1 (October 2015) and
Pouring formulation from container into portable receiving vessel, TNsG 2007 User Guidance - powder and
Mixing and Loading Model 5, TNsG 2002 User Guidance - powder</t>
  </si>
  <si>
    <t>Indicative value - hand/forearm 
(75th percentile) 2)</t>
  </si>
  <si>
    <t>Indicative value - legs/feet/face
(75th percentile) 2)</t>
  </si>
  <si>
    <t xml:space="preserve">2) Biocides Human Health Exposure Methodology Document Version 1 (October 2015) and
TNsG 2007 - Hand-held flexible
duster (Crack and crevice powders for fleas and ants &amp; Broadcast powders for fleas) and
Consumer spraying and dusting model 2, TNsG 2002 User Guidance - Version 1 </t>
  </si>
  <si>
    <t>Spray treatment of trees – vehicle mounted</t>
  </si>
  <si>
    <t>Aerial spray treatment</t>
  </si>
  <si>
    <t>coverall (type 5)</t>
  </si>
  <si>
    <t>Indicative value - body 
(95th percentile) 2)</t>
  </si>
  <si>
    <t>Actual hand exposure (product) 
(95th percentile) 2)</t>
  </si>
  <si>
    <t>Potential body exposure (product) 4)</t>
  </si>
  <si>
    <t>Dusting with manual and/or powered (bellows or piston type) hand-held dusting equipment</t>
  </si>
  <si>
    <t>2) BEAT model - scenario PHI (solid); the use of the 95th percentile values are recommended by the model for all indicative values</t>
  </si>
  <si>
    <t xml:space="preserve">3) expert judgement: A thorough cleaning for 20 minutes (see antifouling Reference No. 4) is not needed in case aqueous solutions are applied. 5 min shall be sufficient. </t>
  </si>
  <si>
    <t>Indicative value - hand (max. value) 2)</t>
  </si>
  <si>
    <t xml:space="preserve"> - in and around buildings</t>
  </si>
  <si>
    <t>to be adapted</t>
  </si>
  <si>
    <t>Please note that this model is appropriate for manual/handheld compression and powered spray application at 1 to 3 bar.</t>
  </si>
  <si>
    <t>Please note that for only downward spraying another scenario is to be used.</t>
  </si>
  <si>
    <t>Please note that newer data and other models (e.g. SprayExpo) are available for refinement and in case characteristics of the spray equipment are known.</t>
  </si>
  <si>
    <t>This approach is for non-volatile components only; For volatile components, an additional assessment of vapour is necessary.</t>
  </si>
  <si>
    <t>Model for application phase includes mixing and loading</t>
  </si>
  <si>
    <t>A reduction of exposure duration may be considered for spot application (&lt;2m2) provided that only a limited amount of spots are treated per site (e.g. treatment of a limited amount of insect nests per residential or public building)</t>
  </si>
  <si>
    <t>according to HEEG 09: coated coveralls, spraying of insecticides, challenge is "light" (&lt; 200 mg/min)</t>
  </si>
  <si>
    <t>As pragmatic approach product density in the exposure calculation is not considered when density is not explicitely given in the ECHA methodology document for the model e.g. if density is normalized to 1 g/ml  as for the consumer spraying models.</t>
  </si>
  <si>
    <t>For spraying pressure of 1-3 bar, data from industry allowed to confirm that an application rate of 0.3 to 3 l/min is a reasonable worst case. The data listed here is not applicable for higher spraying pressure.</t>
  </si>
  <si>
    <t>plausibility check with regard to application duration, size of treated area and amount of product used is recommended</t>
  </si>
  <si>
    <t>calculation of indicative values "mixing &amp; loading granules": see spreadsheet "M&amp;L Granules data"</t>
  </si>
  <si>
    <t>If the exact application rate is unknown for spraying with manual low-pressure sprayers, a worst-case application rate of 3 l/min should be assumed for the assessment. Please note that the application rate is a sensible parameter for the assessment of dermal exposure. Indicative values to be adapted for lower application rates.</t>
  </si>
  <si>
    <t>If the exact application rate is unknown for spraying with manual low-pressure sprayers, a worst-case application rate of 3 l/min should be assumed for the assessment. Indicative values to be adapted for lower application rates.</t>
  </si>
  <si>
    <t>A treated area of 1500 m2 and a corresponding total amount of b.p. used per day is taken into account when no information from applicant is given.</t>
  </si>
  <si>
    <t>By default it is assumed that half of the product amount is collected for disposal when no information from applicant is given.</t>
  </si>
  <si>
    <t>A default value of 100 loadings is used for application and post-application when no information from applicant is given.</t>
  </si>
  <si>
    <r>
      <t xml:space="preserve">e.g. additional barrier layer preventing contact of hands to b.p. during opening or  release of b.p. from reservoir only </t>
    </r>
    <r>
      <rPr>
        <u/>
        <sz val="10"/>
        <color indexed="10"/>
        <rFont val="Arial"/>
        <family val="2"/>
      </rPr>
      <t>after</t>
    </r>
    <r>
      <rPr>
        <sz val="10"/>
        <color indexed="10"/>
        <rFont val="Arial"/>
        <family val="2"/>
      </rPr>
      <t xml:space="preserve"> opening of any sealings</t>
    </r>
  </si>
  <si>
    <t>The applicability of this approach may not be given for each individual bait station as the design of each bait station is different.</t>
  </si>
  <si>
    <t>Please note that no exposure during application is expected when additional barrier layers prevent a direct contact to the b.p. upon perforating the seals or the bait station is equipped with other additional safety measures during opening.</t>
  </si>
  <si>
    <t xml:space="preserve"> Exposure resulting from removing and disposing of bait stations is assumed to be negligible.</t>
  </si>
  <si>
    <t>Please note that no exposure during application is expected when additional barrier layers prevent a direct contact to the b.p. upon perforating the seals or the bait station is equipped with other additional safety measures during opening. (see scenario ready-to-use bait station -  - bait inaccessible to hand due to e.g. additional barrier layer or retarded release of b.p.)</t>
  </si>
  <si>
    <t>As a rare event, it is expected that the contact of the b.p. to the hands might not occur more than once per day for a professional user, even if a higher number of applied baits is taken into account.</t>
  </si>
  <si>
    <t>Exposure resulting from removing and disposing of bait stations is assumed to be negligible as hands do not need to be near openings.</t>
  </si>
  <si>
    <t>No. of loadings: to be determined separately for each product depending e.g. on target organism, application rate, treated area, amount of product used per day</t>
  </si>
  <si>
    <t>Inhalation exposure to aerosols is not considered relevant.</t>
  </si>
  <si>
    <t>Solid or immobilized liquid</t>
  </si>
  <si>
    <t>Gloves (penetration)</t>
  </si>
  <si>
    <t>to be used in case coverall is included in Tier 2 assessment</t>
  </si>
  <si>
    <t>Dimensions of bead to be adapted according to the characteristics of the cartridge nozzle</t>
  </si>
  <si>
    <t>The density is already taken into account in the calculation.</t>
  </si>
  <si>
    <t>Indicative value for hand exposure is 0.01 ml/treatment for 1L, 0.2 ml/treatment for 5L and 0.5ml/treatment for 10L-20L. The value to be used should be in line with the total amount of required solution that is needed per day.</t>
  </si>
  <si>
    <t>based on 20 L container volume; default value to be adapted for other package sizes</t>
  </si>
  <si>
    <t>As a rare event, it is assumed that the professional user gets into contact with product residues during cleaning once per day. Potential exposure from post application is as-sessed as equivalent to one opening of a cartridge.</t>
  </si>
  <si>
    <t>diameter of the strand which equals the inner diameter of the nozzle</t>
  </si>
  <si>
    <t>length of the strand which gets to skin during each opening/closing (consider the viscosity of the biocidal product)</t>
  </si>
  <si>
    <t>A thorough cleaning for 20 minutes (see antifouling Reference No. 3) is not needed in case aqueous solutions are applied. 5 min shall be sufficient.</t>
  </si>
  <si>
    <r>
      <rPr>
        <u/>
        <sz val="10"/>
        <color rgb="FFFF0000"/>
        <rFont val="Arial"/>
        <family val="2"/>
      </rPr>
      <t>Powder:</t>
    </r>
    <r>
      <rPr>
        <sz val="10"/>
        <color rgb="FFFF0000"/>
        <rFont val="Arial"/>
        <family val="2"/>
      </rPr>
      <t xml:space="preserve"> use mixing &amp;loading model 5: 1.5 mg a.s. / kg a.s. handled (75th percentile)</t>
    </r>
  </si>
  <si>
    <r>
      <rPr>
        <u/>
        <sz val="10"/>
        <color rgb="FFFF0000"/>
        <rFont val="Arial"/>
        <family val="2"/>
      </rPr>
      <t>Powder:</t>
    </r>
    <r>
      <rPr>
        <sz val="10"/>
        <color rgb="FFFF0000"/>
        <rFont val="Arial"/>
        <family val="2"/>
      </rPr>
      <t xml:space="preserve"> No dermal exposure values are available for mixing and loading powders into a portable vessel. Thus, the dermal values for mixing and loading granules into a portable vessel are recommended to be used instead. The task “mixing and loading granules into a portable vessel” is regarded to be more suitable than “mixing and loading powder into a stationary tank” because due to the stationary tank sizes especially dermal exposure to the tank walls is expected to be significantly different.</t>
    </r>
  </si>
  <si>
    <t>Total amount of b.p. used: to be determined separately for each product depending e.g. on target organism, application rate, treated area, amount of product used per day</t>
  </si>
  <si>
    <t>Total amount of product residue: to be determined separately for each product depending e.g. on target organism, application rate, treated area, amount of product used per day</t>
  </si>
  <si>
    <t>TH1/TM1</t>
  </si>
  <si>
    <t>TH2/TM2</t>
  </si>
  <si>
    <t>TH3/TM3</t>
  </si>
  <si>
    <t>type 6, EN 13034 (coated c.)</t>
  </si>
  <si>
    <t>at least type 4, EN 14605 (coated c.)</t>
  </si>
  <si>
    <t>type 3 or 4, EN 14605 (impermeable c.)</t>
  </si>
  <si>
    <t>helmet/hood/mask (or comparable RPEs according to harmonized frequently used sentences: https://echa.europa.eu/documents/10162/13566/frequently_used_sentences_spc_translations.xlsx/d217b817-ddcd-1f95-286d-ffa648ceb3f9)</t>
  </si>
  <si>
    <t xml:space="preserve">according to HEEG 09: 95% default protection faktor for challenges by a solid </t>
  </si>
  <si>
    <t>According to the HEEG Opinion 1 (HEEG Opinion on the use of available data and models for the assessment of the exposure of operators during the loading of products into vessels or systems in industrial scale), a recommended approach for repeated manual loading for small quantities is Mixing and loading model 4.</t>
  </si>
  <si>
    <t>Use of actual hand exposure values imply that gloves are  included in tier 2!</t>
  </si>
  <si>
    <t>Use of actual dermal exposure values imply that coverall is  included in tier 2!</t>
  </si>
  <si>
    <r>
      <rPr>
        <u/>
        <sz val="9"/>
        <color rgb="FFFF0000"/>
        <rFont val="Arial"/>
        <family val="2"/>
      </rPr>
      <t>Powder</t>
    </r>
    <r>
      <rPr>
        <b/>
        <sz val="9"/>
        <color rgb="FFFF0000"/>
        <rFont val="Arial"/>
        <family val="2"/>
      </rPr>
      <t>:</t>
    </r>
    <r>
      <rPr>
        <sz val="9"/>
        <color indexed="55"/>
        <rFont val="Arial"/>
        <family val="2"/>
      </rPr>
      <t xml:space="preserve"> 1b) Biocides Human Health Exposure Methodology Document Version 1 (October 2015) and Mixing and Loading Model 5, TNsG 2007 User Guidance - powder</t>
    </r>
  </si>
  <si>
    <r>
      <rPr>
        <u/>
        <sz val="9"/>
        <color rgb="FFFF0000"/>
        <rFont val="Arial"/>
        <family val="2"/>
      </rPr>
      <t>Powder</t>
    </r>
    <r>
      <rPr>
        <b/>
        <sz val="9"/>
        <color rgb="FFFF0000"/>
        <rFont val="Arial"/>
        <family val="2"/>
      </rPr>
      <t>:</t>
    </r>
    <r>
      <rPr>
        <sz val="9"/>
        <color indexed="55"/>
        <rFont val="Arial"/>
        <family val="2"/>
      </rPr>
      <t xml:space="preserve"> 2b) Biocides Human Health Exposure Methodology Document Version 1 (October 2015) and Mixing and Loading Model 5, TNsG 2007 User Guidance - powder</t>
    </r>
  </si>
  <si>
    <t>Please note that for the assessment of the application phase the uncertainty for inhalation and dermal exposure is high as the relevant model is based on only 4 data points.</t>
  </si>
  <si>
    <t xml:space="preserve"> - formulation type: granules; in and around buildings </t>
  </si>
  <si>
    <t xml:space="preserve"> - formulation type: liquid; in and around buildings</t>
  </si>
  <si>
    <t>Secondary exposure – spray or brush treatment</t>
  </si>
  <si>
    <t xml:space="preserve">The contact is estimated to be incidental and can be minimized by the following risk mitigation measures: </t>
  </si>
  <si>
    <t xml:space="preserve"> - Application by spray and brush treatment on cardboard should be carried out leaving an untreated area around the edge or stripe.</t>
  </si>
  <si>
    <t xml:space="preserve"> - When the treated cardboard / hangboard is fixed  to walls (or ceilings) or is collected for disposal only the untreated area around the edge or stripe should be touched.</t>
  </si>
  <si>
    <t xml:space="preserve"> - The cardboard / hangboard is only handled after drying.</t>
  </si>
  <si>
    <r>
      <t>Amount of (dried) b.p. applied per treated surface (g b.p./m</t>
    </r>
    <r>
      <rPr>
        <vertAlign val="superscript"/>
        <sz val="10"/>
        <color rgb="FFFF0000"/>
        <rFont val="Times New Roman"/>
        <family val="1"/>
      </rPr>
      <t>2</t>
    </r>
    <r>
      <rPr>
        <sz val="10"/>
        <color rgb="FFFF0000"/>
        <rFont val="Times New Roman"/>
        <family val="1"/>
      </rPr>
      <t>) is product specific</t>
    </r>
  </si>
  <si>
    <t>Contaminated hand surface: palms of both hands x fraction of contaminated hand surface (only fingers) = 410 cm2 x 1/3 = 135 cm2</t>
  </si>
  <si>
    <t>Transfer coefficient: depends on consistency of the b.p. residues (e.g. dried fluid, pastelike) and the material of the cardboard/hangboard</t>
  </si>
  <si>
    <t>Handling of processed cardboards</t>
  </si>
  <si>
    <t>Based on the reasons above the data from fogging model 2 and 3 are proposed to be used in combination.</t>
  </si>
  <si>
    <t>Please note that for the assessment of the application phase the uncertainty for inhalation and dermal exposure is high as the model is based on only up to 8 data points and little accompanying information supplied with the models.</t>
  </si>
  <si>
    <t>Based on the reasons above the approach is considered to represent a reasonable scenario for both thermal and cold fogging with various application rates.</t>
  </si>
  <si>
    <t>Please note that other models (e.g. SprayExpo) are available for refinement and in case characteristics of the spray equipment is known in more detail.</t>
  </si>
  <si>
    <t>Exposure duration: min. 60 min</t>
  </si>
  <si>
    <t xml:space="preserve"> - directly from package in downward direction</t>
  </si>
  <si>
    <t xml:space="preserve"> - directly from package or from bucket with spoon or beaker</t>
  </si>
  <si>
    <t>For the application phase, the model from the TNsG 2007 is derived from the following simulated volunteer study: Includes crack and crevice treatment for ants in a kitchen (skirting, shelves, horizontal laminate floors) using a fine powder (45% of particles less than 75 µm) and broadcast flea treatment (carpet) using coarse granules (95% of particles greater than 180 µm).</t>
  </si>
  <si>
    <t>For the present application, the dustiness of the product is assumed to have an impact on exposure level. However, with the model data at hand this differentiation cannot be made. Thus, for small scale dusting and manual scattering of granules the same model parameters are recommended.</t>
  </si>
  <si>
    <t>at least type 5, EN 13982-1 (coated c.)</t>
  </si>
  <si>
    <r>
      <rPr>
        <u/>
        <sz val="10"/>
        <color rgb="FFFF0000"/>
        <rFont val="Arial"/>
        <family val="2"/>
      </rPr>
      <t>Decanting</t>
    </r>
    <r>
      <rPr>
        <sz val="10"/>
        <color rgb="FFFF0000"/>
        <rFont val="Arial"/>
        <family val="2"/>
      </rPr>
      <t>: see calculation for mixing &amp; loading phase of scenario "Manual spray treatment downwards - formulation type: granules"</t>
    </r>
  </si>
  <si>
    <t xml:space="preserve"> - for treatment of localised nests</t>
  </si>
  <si>
    <t>For the present application, the dustiness of the product is assumed to have an impact on exposure level. However, with the model data at hand this differentiation cannot be made.</t>
  </si>
  <si>
    <t>Please note that for the assessment of the post-application phase the uncertainty for inhalation and dermal exposure is high as the model is based on only 3 data points.</t>
  </si>
  <si>
    <t>Only the non-volatile substances of the b.p. need to be taken into account. This is because it is assumed that cleaning is performed yearly at the end of the season / at the end of a spraying campaign. Thus only non-volatile components of the b.p. are of interest and for the exposure assessment only these components have to be taken into account. Especially volatile liquid components such as water should not be taken into account.</t>
  </si>
  <si>
    <t>Please note that the new AOEM models (“Joint development of a new Agricultural Operator Exposure Model” (January 2013) &amp; „Joint development of a new Greenhouse Agricultural Operator Exposure Model for hand-held application“ (2015)) could be a refinement option for other spraying scenarios outdoors (e.g. for only sideways and downward spraying of plants or for spraying from an elevated platform in height of the tree crowns).</t>
  </si>
  <si>
    <t>For measures to control oak processionary moth it was derived that 200 L of application liquid can be applied with hand-held sprayers by a worker per day.</t>
  </si>
  <si>
    <t>A thorough cleaning for 20 minutes (see antifouling Reference No. 3) is needed in case of cleaning of equipment used for outdoor treatment of tree crowns.</t>
  </si>
  <si>
    <t>Please note that the new AOEM model (“Joint development of a new Agricultural Operator Exposure Model” (January 2013)) could be a refinement option for other vehicle mounted spraying scenarios outdoors (e.g. for only sideways and downward spraying of plants).</t>
  </si>
  <si>
    <t>The model (m&amp;l and application phase) is developed for applications where relatively large amounts of product are used.</t>
  </si>
  <si>
    <t>For measures to control oak processionary moth it was derived that 2000 L of application liquid can be applied with vehicle mounted sprayers by a worker per day.</t>
  </si>
  <si>
    <t>Please note that exposure during mixing and loading into the tank and cleaning of the equipment is likely. Exposure occurs during “Mixing and loading of concentrated product into tank mounted on aircraft” and “cleaning of vehicle mounted spray equipment”.</t>
  </si>
  <si>
    <t>This scenario covers the pilot and the ground workers (worker filling the tank, worker cleaning the entire equipment).</t>
  </si>
  <si>
    <t>Indicative values: Excel sheet "Operator Outdoor Spray AOEM" - section Mixing and loading</t>
  </si>
  <si>
    <t>Parameter: Crop type: Bare soil (results in assumed area treated: 50 ha);  formulation type: product specific ;Outdoor application; application method: upward spraying; application equipment: vehicle-mounted; maximum application rate of active substance: product specific</t>
  </si>
  <si>
    <t>Potential inhalation exposure a.s.
(75th percentile) 1)</t>
  </si>
  <si>
    <t>Potential hand exposure a.s.
(75th percentile) 1)</t>
  </si>
  <si>
    <t>Potential body exposure a.s.
(75th percentile) 1)</t>
  </si>
  <si>
    <t>To be adapted according to AOEM model (https://efsa.onlinelibrary.wiley.com/doi/abs/10.2903/j.efsa.2014.3874 under supporting information)</t>
  </si>
  <si>
    <t xml:space="preserve">1) "Guidance on the assessment of exposure of operators, workers, residents  and bystanders in risk assessment for plant protection products, 2014" and 
"Joint development of a new Agricultural Operator Exposure Model, 2013"
</t>
  </si>
  <si>
    <t>Spray treatment of trees from ground using hand-held sprayers</t>
  </si>
  <si>
    <t xml:space="preserve"> - outdoors</t>
  </si>
  <si>
    <t>Note: Only use results (output of the AOEM model) from mixing and loading, exposure results from application should not be considered.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</si>
</sst>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164" formatCode="_-* #,##0.00\ &quot;€&quot;_-;\-* #,##0.00\ &quot;€&quot;_-;_-* &quot;-&quot;??\ &quot;€&quot;_-;_-@_-"/>
    <numFmt numFmtId="165" formatCode="0.000"/>
    <numFmt numFmtId="166" formatCode="0.0000000"/>
    <numFmt numFmtId="167" formatCode="0.00000"/>
    <numFmt numFmtId="168" formatCode="0.0"/>
    <numFmt numFmtId="169" formatCode="0.0%"/>
    <numFmt numFmtId="170" formatCode="#,##0.00\ &quot;€&quot;"/>
    <numFmt numFmtId="171" formatCode="0.000000"/>
    <numFmt numFmtId="172" formatCode="_-&quot;£&quot;* #.##0.00_-;\-&quot;£&quot;* #.##0.00_-;_-&quot;£&quot;* &quot;-&quot;??_-;_-@_-"/>
    <numFmt numFmtId="173" formatCode="_-&quot;€&quot;* #.##0.00_-;\-&quot;€&quot;* #.##0.00_-;_-&quot;€&quot;* &quot;-&quot;??_-;_-@_-"/>
    <numFmt numFmtId="174" formatCode="0.0000"/>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Arial"/>
      <family val="2"/>
    </font>
    <font>
      <sz val="11"/>
      <color indexed="10"/>
      <name val="Arial"/>
      <family val="2"/>
    </font>
    <font>
      <sz val="11"/>
      <name val="Arial"/>
      <family val="2"/>
    </font>
    <font>
      <sz val="11"/>
      <name val="Arial"/>
      <family val="2"/>
    </font>
    <font>
      <sz val="10"/>
      <color indexed="10"/>
      <name val="Arial"/>
      <family val="2"/>
    </font>
    <font>
      <b/>
      <sz val="10"/>
      <name val="Arial"/>
      <family val="2"/>
    </font>
    <font>
      <sz val="10"/>
      <name val="Arial"/>
      <family val="2"/>
    </font>
    <font>
      <sz val="8"/>
      <name val="Arial"/>
      <family val="2"/>
    </font>
    <font>
      <b/>
      <sz val="11"/>
      <color indexed="10"/>
      <name val="Arial"/>
      <family val="2"/>
    </font>
    <font>
      <u/>
      <sz val="9.9"/>
      <color indexed="12"/>
      <name val="Univers"/>
      <family val="2"/>
    </font>
    <font>
      <sz val="6"/>
      <name val="Arial"/>
      <family val="2"/>
    </font>
    <font>
      <sz val="9"/>
      <name val="Arial"/>
      <family val="2"/>
    </font>
    <font>
      <sz val="9"/>
      <name val="Arial"/>
      <family val="2"/>
    </font>
    <font>
      <sz val="6"/>
      <color indexed="55"/>
      <name val="Arial"/>
      <family val="2"/>
    </font>
    <font>
      <sz val="9"/>
      <color indexed="8"/>
      <name val="Arial"/>
      <family val="2"/>
    </font>
    <font>
      <b/>
      <sz val="10"/>
      <name val="Arial"/>
      <family val="2"/>
    </font>
    <font>
      <b/>
      <sz val="8"/>
      <name val="Arial"/>
      <family val="2"/>
    </font>
    <font>
      <sz val="8"/>
      <color indexed="10"/>
      <name val="Arial"/>
      <family val="2"/>
    </font>
    <font>
      <b/>
      <sz val="8"/>
      <color indexed="10"/>
      <name val="Arial"/>
      <family val="2"/>
    </font>
    <font>
      <sz val="8"/>
      <color indexed="10"/>
      <name val="Arial"/>
      <family val="2"/>
    </font>
    <font>
      <b/>
      <sz val="10"/>
      <color indexed="10"/>
      <name val="Arial"/>
      <family val="2"/>
    </font>
    <font>
      <sz val="10"/>
      <color indexed="10"/>
      <name val="Wingdings"/>
      <charset val="2"/>
    </font>
    <font>
      <vertAlign val="superscript"/>
      <sz val="8"/>
      <name val="Arial"/>
      <family val="2"/>
    </font>
    <font>
      <u/>
      <sz val="10"/>
      <color indexed="10"/>
      <name val="Arial"/>
      <family val="2"/>
    </font>
    <font>
      <b/>
      <sz val="10"/>
      <color indexed="8"/>
      <name val="Times New Roman"/>
      <family val="1"/>
    </font>
    <font>
      <sz val="10"/>
      <color indexed="8"/>
      <name val="Times New Roman"/>
      <family val="1"/>
    </font>
    <font>
      <u/>
      <sz val="10"/>
      <color indexed="12"/>
      <name val="Arial"/>
      <family val="2"/>
    </font>
    <font>
      <sz val="26"/>
      <color rgb="FFFF0000"/>
      <name val="Arial"/>
      <family val="2"/>
    </font>
    <font>
      <sz val="8"/>
      <color rgb="FFFF0000"/>
      <name val="Arial"/>
      <family val="2"/>
    </font>
    <font>
      <b/>
      <sz val="8"/>
      <color rgb="FFFF0000"/>
      <name val="Arial"/>
      <family val="2"/>
    </font>
    <font>
      <b/>
      <sz val="10"/>
      <color rgb="FFFF0000"/>
      <name val="Arial"/>
      <family val="2"/>
    </font>
    <font>
      <b/>
      <sz val="11"/>
      <color rgb="FFFF0000"/>
      <name val="Calibri"/>
      <family val="2"/>
      <scheme val="minor"/>
    </font>
    <font>
      <sz val="10"/>
      <color rgb="FFFF0000"/>
      <name val="Arial"/>
      <family val="2"/>
    </font>
    <font>
      <sz val="10"/>
      <color indexed="8"/>
      <name val="Arial"/>
      <family val="2"/>
    </font>
    <font>
      <b/>
      <sz val="16"/>
      <name val="Arial"/>
      <family val="2"/>
    </font>
    <font>
      <b/>
      <sz val="12"/>
      <color indexed="10"/>
      <name val="Arial"/>
      <family val="2"/>
    </font>
    <font>
      <b/>
      <sz val="10"/>
      <color indexed="8"/>
      <name val="Arial"/>
      <family val="2"/>
    </font>
    <font>
      <b/>
      <sz val="11"/>
      <color indexed="8"/>
      <name val="Arial"/>
      <family val="2"/>
    </font>
    <font>
      <u/>
      <sz val="9.9"/>
      <color indexed="12"/>
      <name val="Univers"/>
    </font>
    <font>
      <sz val="11"/>
      <color indexed="8"/>
      <name val="Arial"/>
      <family val="2"/>
    </font>
    <font>
      <sz val="11"/>
      <color indexed="12"/>
      <name val="Arial"/>
      <family val="2"/>
    </font>
    <font>
      <sz val="8"/>
      <name val="Arial"/>
      <family val="2"/>
    </font>
    <font>
      <sz val="11"/>
      <name val="Univers"/>
    </font>
    <font>
      <sz val="12"/>
      <name val="Arial"/>
      <family val="2"/>
    </font>
    <font>
      <sz val="12"/>
      <color rgb="FF0070C0"/>
      <name val="Arial"/>
      <family val="2"/>
    </font>
    <font>
      <b/>
      <sz val="9"/>
      <name val="Arial"/>
      <family val="2"/>
    </font>
    <font>
      <b/>
      <sz val="14"/>
      <color theme="1"/>
      <name val="Arial"/>
      <family val="2"/>
    </font>
    <font>
      <sz val="10"/>
      <color rgb="FFCC99FF"/>
      <name val="Arial"/>
      <family val="2"/>
    </font>
    <font>
      <sz val="8"/>
      <color rgb="FFCC99FF"/>
      <name val="Arial"/>
      <family val="2"/>
    </font>
    <font>
      <sz val="8"/>
      <name val="Arial"/>
      <family val="2"/>
    </font>
    <font>
      <sz val="9"/>
      <name val="Arial"/>
      <family val="2"/>
    </font>
    <font>
      <sz val="10"/>
      <name val="Arial"/>
      <family val="2"/>
      <charset val="1"/>
    </font>
    <font>
      <u/>
      <sz val="10"/>
      <color rgb="FFFF0000"/>
      <name val="Arial"/>
      <family val="2"/>
    </font>
    <font>
      <sz val="9"/>
      <color indexed="55"/>
      <name val="Arial"/>
      <family val="2"/>
    </font>
    <font>
      <sz val="9"/>
      <color indexed="55"/>
      <name val="Symbol"/>
      <family val="1"/>
      <charset val="2"/>
    </font>
    <font>
      <sz val="9"/>
      <color rgb="FFFF0000"/>
      <name val="Calibri"/>
      <family val="2"/>
      <scheme val="minor"/>
    </font>
    <font>
      <b/>
      <sz val="9"/>
      <color rgb="FFFF0000"/>
      <name val="Arial"/>
      <family val="2"/>
    </font>
    <font>
      <sz val="11"/>
      <color rgb="FFFF0000"/>
      <name val="Calibri"/>
      <family val="2"/>
      <scheme val="minor"/>
    </font>
    <font>
      <b/>
      <sz val="11"/>
      <color theme="1"/>
      <name val="Calibri"/>
      <family val="2"/>
      <scheme val="minor"/>
    </font>
    <font>
      <b/>
      <sz val="18"/>
      <color theme="1"/>
      <name val="Calibri"/>
      <family val="2"/>
      <scheme val="minor"/>
    </font>
    <font>
      <vertAlign val="superscript"/>
      <sz val="9"/>
      <name val="Arial"/>
      <family val="2"/>
    </font>
    <font>
      <b/>
      <sz val="12"/>
      <color rgb="FFFF0000"/>
      <name val="Arial"/>
      <family val="2"/>
    </font>
    <font>
      <sz val="10"/>
      <name val="Times New Roman"/>
      <family val="1"/>
    </font>
    <font>
      <u/>
      <sz val="9"/>
      <color rgb="FFFF0000"/>
      <name val="Arial"/>
      <family val="2"/>
    </font>
    <font>
      <vertAlign val="superscript"/>
      <sz val="10"/>
      <color rgb="FFFF0000"/>
      <name val="Times New Roman"/>
      <family val="1"/>
    </font>
    <font>
      <sz val="10"/>
      <color rgb="FFFF0000"/>
      <name val="Times New Roman"/>
      <family val="1"/>
    </font>
  </fonts>
  <fills count="23">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rgb="FFFFCC9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CC9A"/>
        <bgColor indexed="64"/>
      </patternFill>
    </fill>
    <fill>
      <patternFill patternType="solid">
        <fgColor theme="0" tint="-0.249977111117893"/>
        <bgColor indexed="64"/>
      </patternFill>
    </fill>
    <fill>
      <patternFill patternType="solid">
        <fgColor rgb="FF969696"/>
        <bgColor indexed="64"/>
      </patternFill>
    </fill>
  </fills>
  <borders count="59">
    <border>
      <left/>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bottom/>
      <diagonal/>
    </border>
    <border>
      <left/>
      <right style="thin">
        <color indexed="64"/>
      </right>
      <top/>
      <bottom/>
      <diagonal/>
    </border>
    <border>
      <left style="double">
        <color indexed="64"/>
      </left>
      <right style="thin">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double">
        <color indexed="64"/>
      </left>
      <right/>
      <top/>
      <bottom/>
      <diagonal/>
    </border>
    <border>
      <left style="double">
        <color indexed="64"/>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
      <left/>
      <right style="double">
        <color indexed="64"/>
      </right>
      <top style="medium">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2437">
    <xf numFmtId="0" fontId="0" fillId="0" borderId="0"/>
    <xf numFmtId="0" fontId="17" fillId="0" borderId="0" applyNumberFormat="0" applyFill="0" applyBorder="0" applyAlignment="0" applyProtection="0">
      <alignment vertical="top"/>
      <protection locked="0"/>
    </xf>
    <xf numFmtId="0" fontId="14"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4" fillId="0" borderId="0"/>
    <xf numFmtId="0" fontId="14" fillId="0" borderId="0"/>
    <xf numFmtId="164" fontId="14" fillId="0" borderId="0" applyFont="0" applyFill="0" applyBorder="0" applyAlignment="0" applyProtection="0"/>
    <xf numFmtId="0" fontId="6" fillId="0" borderId="0"/>
    <xf numFmtId="0" fontId="46"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0" fontId="50" fillId="0" borderId="0"/>
    <xf numFmtId="0" fontId="51" fillId="0" borderId="0"/>
    <xf numFmtId="0" fontId="17" fillId="0" borderId="0" applyNumberFormat="0" applyFill="0" applyBorder="0" applyAlignment="0" applyProtection="0">
      <alignment vertical="top"/>
      <protection locked="0"/>
    </xf>
    <xf numFmtId="9" fontId="6" fillId="0" borderId="0" applyFont="0" applyFill="0" applyBorder="0" applyAlignment="0" applyProtection="0"/>
    <xf numFmtId="0" fontId="51" fillId="0" borderId="0"/>
    <xf numFmtId="0" fontId="6" fillId="0" borderId="0"/>
    <xf numFmtId="0" fontId="51"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44" fontId="6" fillId="0" borderId="0" applyFont="0" applyFill="0" applyBorder="0" applyAlignment="0" applyProtection="0"/>
    <xf numFmtId="0" fontId="3" fillId="7" borderId="50" applyNumberFormat="0" applyFont="0" applyAlignment="0" applyProtection="0"/>
    <xf numFmtId="0" fontId="3" fillId="7" borderId="50" applyNumberFormat="0" applyFont="0" applyAlignment="0" applyProtection="0"/>
    <xf numFmtId="0" fontId="3" fillId="7" borderId="50" applyNumberFormat="0" applyFont="0" applyAlignment="0" applyProtection="0"/>
    <xf numFmtId="0" fontId="3" fillId="7" borderId="50" applyNumberFormat="0" applyFont="0" applyAlignment="0" applyProtection="0"/>
    <xf numFmtId="0" fontId="51" fillId="0" borderId="0"/>
    <xf numFmtId="0" fontId="51"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7" borderId="50" applyNumberFormat="0" applyFont="0" applyAlignment="0" applyProtection="0"/>
    <xf numFmtId="0" fontId="2" fillId="7" borderId="50" applyNumberFormat="0" applyFont="0" applyAlignment="0" applyProtection="0"/>
    <xf numFmtId="0" fontId="2" fillId="7" borderId="50" applyNumberFormat="0" applyFont="0" applyAlignment="0" applyProtection="0"/>
    <xf numFmtId="0" fontId="2" fillId="7" borderId="5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6" fillId="0" borderId="0" applyFont="0" applyFill="0" applyBorder="0" applyAlignment="0" applyProtection="0"/>
    <xf numFmtId="0" fontId="46" fillId="0" borderId="0" applyNumberFormat="0" applyFill="0" applyBorder="0" applyAlignment="0" applyProtection="0">
      <alignment vertical="top"/>
      <protection locked="0"/>
    </xf>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7" borderId="5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6" fillId="0" borderId="0" applyFont="0" applyFill="0" applyBorder="0" applyAlignment="0" applyProtection="0"/>
    <xf numFmtId="172" fontId="6" fillId="0" borderId="0" applyFont="0" applyFill="0" applyBorder="0" applyAlignment="0" applyProtection="0"/>
    <xf numFmtId="164" fontId="6" fillId="0" borderId="0" applyFont="0" applyFill="0" applyBorder="0" applyAlignment="0" applyProtection="0"/>
  </cellStyleXfs>
  <cellXfs count="1377">
    <xf numFmtId="0" fontId="0" fillId="0" borderId="0" xfId="0"/>
    <xf numFmtId="0" fontId="8" fillId="0" borderId="0" xfId="0" applyFont="1" applyFill="1"/>
    <xf numFmtId="0" fontId="9" fillId="0" borderId="0" xfId="0" applyFont="1"/>
    <xf numFmtId="0" fontId="10" fillId="0" borderId="0" xfId="0" applyFont="1"/>
    <xf numFmtId="0" fontId="8" fillId="0" borderId="0" xfId="0" applyFont="1"/>
    <xf numFmtId="0" fontId="11" fillId="0" borderId="0" xfId="0" applyFont="1" applyBorder="1"/>
    <xf numFmtId="0" fontId="10" fillId="0" borderId="0" xfId="0" applyFont="1" applyBorder="1"/>
    <xf numFmtId="0" fontId="12" fillId="0" borderId="0" xfId="0" applyFont="1" applyBorder="1" applyAlignment="1">
      <alignment wrapText="1"/>
    </xf>
    <xf numFmtId="0" fontId="0" fillId="0" borderId="0" xfId="0" applyBorder="1"/>
    <xf numFmtId="0" fontId="0" fillId="0" borderId="0" xfId="0" applyFill="1" applyBorder="1"/>
    <xf numFmtId="0" fontId="13" fillId="0" borderId="0" xfId="0" applyFont="1"/>
    <xf numFmtId="0" fontId="0" fillId="0" borderId="0" xfId="0" applyFill="1"/>
    <xf numFmtId="0" fontId="0" fillId="0" borderId="0" xfId="0" applyFill="1" applyAlignment="1">
      <alignment horizontal="right"/>
    </xf>
    <xf numFmtId="0" fontId="0" fillId="0" borderId="0" xfId="0" applyAlignment="1">
      <alignment vertical="top" wrapText="1"/>
    </xf>
    <xf numFmtId="0" fontId="7" fillId="0" borderId="0" xfId="0" applyFont="1" applyBorder="1"/>
    <xf numFmtId="0" fontId="14" fillId="0" borderId="1" xfId="0" applyFont="1" applyBorder="1" applyAlignment="1">
      <alignment horizontal="center" vertical="center" wrapText="1"/>
    </xf>
    <xf numFmtId="0" fontId="14" fillId="0" borderId="2" xfId="0" applyFont="1" applyBorder="1" applyAlignment="1">
      <alignment horizontal="center"/>
    </xf>
    <xf numFmtId="0" fontId="9" fillId="0" borderId="0" xfId="0" applyFont="1" applyFill="1"/>
    <xf numFmtId="0" fontId="8" fillId="2" borderId="0" xfId="0" applyFont="1" applyFill="1"/>
    <xf numFmtId="0" fontId="8" fillId="0" borderId="3" xfId="0" applyFont="1" applyFill="1" applyBorder="1"/>
    <xf numFmtId="0" fontId="10" fillId="0" borderId="4" xfId="0" applyFont="1" applyBorder="1" applyAlignment="1">
      <alignment horizontal="left" vertical="center"/>
    </xf>
    <xf numFmtId="0" fontId="14" fillId="0" borderId="5" xfId="0" applyFont="1" applyBorder="1" applyAlignment="1">
      <alignment horizontal="center" vertical="center" wrapText="1"/>
    </xf>
    <xf numFmtId="0" fontId="10" fillId="0" borderId="6" xfId="0" applyFont="1" applyBorder="1"/>
    <xf numFmtId="0" fontId="14" fillId="0" borderId="7" xfId="0" applyFont="1" applyBorder="1" applyAlignment="1">
      <alignment horizontal="center"/>
    </xf>
    <xf numFmtId="0" fontId="10" fillId="3" borderId="8" xfId="0" applyFont="1" applyFill="1" applyBorder="1" applyAlignment="1">
      <alignment horizontal="left"/>
    </xf>
    <xf numFmtId="0" fontId="11" fillId="4" borderId="9" xfId="0" applyFont="1" applyFill="1" applyBorder="1"/>
    <xf numFmtId="0" fontId="11" fillId="4" borderId="10" xfId="0" applyFont="1" applyFill="1" applyBorder="1"/>
    <xf numFmtId="49" fontId="0" fillId="0" borderId="0" xfId="0" applyNumberFormat="1"/>
    <xf numFmtId="0" fontId="7" fillId="0" borderId="11" xfId="0" applyFont="1" applyBorder="1" applyAlignment="1">
      <alignment vertical="top"/>
    </xf>
    <xf numFmtId="0" fontId="7" fillId="0" borderId="0" xfId="0" applyFont="1" applyBorder="1" applyAlignment="1">
      <alignment vertical="top"/>
    </xf>
    <xf numFmtId="0" fontId="20" fillId="0" borderId="12" xfId="0" applyFont="1" applyBorder="1" applyAlignment="1">
      <alignment vertical="top" wrapText="1"/>
    </xf>
    <xf numFmtId="0" fontId="22" fillId="0" borderId="12" xfId="0" applyFont="1" applyBorder="1" applyAlignment="1">
      <alignment vertical="top" wrapText="1"/>
    </xf>
    <xf numFmtId="0" fontId="19" fillId="0" borderId="12" xfId="0" applyFont="1" applyBorder="1" applyAlignment="1">
      <alignment vertical="top" wrapText="1"/>
    </xf>
    <xf numFmtId="0" fontId="13" fillId="0" borderId="12" xfId="0" applyFont="1" applyBorder="1" applyAlignment="1">
      <alignment vertical="top"/>
    </xf>
    <xf numFmtId="0" fontId="19" fillId="2" borderId="13" xfId="0" applyFont="1" applyFill="1" applyBorder="1" applyAlignment="1">
      <alignment vertical="top"/>
    </xf>
    <xf numFmtId="0" fontId="7" fillId="2" borderId="0" xfId="0" applyFont="1" applyFill="1" applyBorder="1" applyAlignment="1">
      <alignment vertical="top"/>
    </xf>
    <xf numFmtId="0" fontId="15" fillId="2" borderId="0" xfId="0" applyFont="1" applyFill="1" applyBorder="1" applyAlignment="1">
      <alignment vertical="top"/>
    </xf>
    <xf numFmtId="0" fontId="7" fillId="0" borderId="0" xfId="0" applyFont="1" applyBorder="1" applyAlignment="1">
      <alignment horizontal="right" vertical="top"/>
    </xf>
    <xf numFmtId="9" fontId="7" fillId="2" borderId="0" xfId="0" applyNumberFormat="1" applyFont="1" applyFill="1" applyBorder="1" applyAlignment="1">
      <alignment horizontal="right" vertical="top"/>
    </xf>
    <xf numFmtId="2" fontId="7" fillId="0" borderId="0" xfId="0" applyNumberFormat="1" applyFont="1" applyBorder="1" applyAlignment="1">
      <alignment horizontal="right" vertical="top"/>
    </xf>
    <xf numFmtId="0" fontId="7" fillId="0" borderId="0" xfId="0" applyFont="1" applyBorder="1" applyAlignment="1">
      <alignment horizontal="center"/>
    </xf>
    <xf numFmtId="0" fontId="19" fillId="0" borderId="12" xfId="0" applyFont="1" applyBorder="1" applyAlignment="1">
      <alignment vertical="top"/>
    </xf>
    <xf numFmtId="0" fontId="0" fillId="0" borderId="11" xfId="0" applyBorder="1" applyAlignment="1">
      <alignment vertical="top"/>
    </xf>
    <xf numFmtId="0" fontId="0" fillId="0" borderId="0" xfId="0" applyAlignment="1">
      <alignment vertical="top"/>
    </xf>
    <xf numFmtId="0" fontId="20" fillId="0" borderId="12" xfId="0" applyFont="1" applyBorder="1" applyAlignment="1">
      <alignment vertical="top"/>
    </xf>
    <xf numFmtId="0" fontId="7" fillId="0" borderId="0" xfId="0" applyFont="1" applyFill="1" applyBorder="1" applyAlignment="1">
      <alignment vertical="top"/>
    </xf>
    <xf numFmtId="0" fontId="13" fillId="0" borderId="12" xfId="0" applyFont="1" applyBorder="1" applyAlignment="1">
      <alignment vertical="top" wrapText="1"/>
    </xf>
    <xf numFmtId="0" fontId="7" fillId="0" borderId="0" xfId="0" applyFont="1" applyFill="1" applyBorder="1" applyAlignment="1">
      <alignment horizontal="right" vertical="top"/>
    </xf>
    <xf numFmtId="0" fontId="7" fillId="0" borderId="11" xfId="0" applyFont="1" applyFill="1" applyBorder="1" applyAlignment="1">
      <alignment vertical="top"/>
    </xf>
    <xf numFmtId="167" fontId="7" fillId="0" borderId="0" xfId="0" applyNumberFormat="1" applyFont="1" applyBorder="1" applyAlignment="1">
      <alignment horizontal="right" vertical="top"/>
    </xf>
    <xf numFmtId="167" fontId="7" fillId="0" borderId="0" xfId="0" applyNumberFormat="1" applyFont="1" applyFill="1" applyBorder="1" applyAlignment="1">
      <alignment horizontal="right" vertical="top"/>
    </xf>
    <xf numFmtId="0" fontId="10" fillId="3" borderId="0" xfId="0" applyFont="1" applyFill="1" applyBorder="1" applyAlignment="1">
      <alignment horizontal="left" vertical="top"/>
    </xf>
    <xf numFmtId="2" fontId="10" fillId="3" borderId="0" xfId="0" applyNumberFormat="1" applyFont="1" applyFill="1" applyBorder="1" applyAlignment="1">
      <alignment horizontal="center" vertical="top"/>
    </xf>
    <xf numFmtId="0" fontId="0" fillId="2" borderId="0" xfId="0" applyFill="1" applyAlignment="1">
      <alignment vertical="top"/>
    </xf>
    <xf numFmtId="0" fontId="0" fillId="0" borderId="12" xfId="0" applyBorder="1" applyAlignment="1">
      <alignment vertical="top"/>
    </xf>
    <xf numFmtId="0" fontId="8" fillId="0" borderId="14" xfId="0" applyFont="1" applyBorder="1" applyAlignment="1">
      <alignment horizontal="center"/>
    </xf>
    <xf numFmtId="0" fontId="14" fillId="0" borderId="15" xfId="0" applyFont="1" applyBorder="1" applyAlignment="1">
      <alignment horizontal="center"/>
    </xf>
    <xf numFmtId="0" fontId="8" fillId="0" borderId="16" xfId="0" applyFont="1" applyBorder="1" applyAlignment="1">
      <alignment horizontal="center"/>
    </xf>
    <xf numFmtId="0" fontId="14" fillId="0" borderId="17" xfId="0" applyFont="1" applyBorder="1" applyAlignment="1">
      <alignment horizontal="center" vertical="center" wrapText="1"/>
    </xf>
    <xf numFmtId="0" fontId="25" fillId="0" borderId="0" xfId="0" applyFont="1" applyFill="1" applyBorder="1" applyAlignment="1">
      <alignment horizontal="right" vertical="top"/>
    </xf>
    <xf numFmtId="2" fontId="7" fillId="0" borderId="0" xfId="0" applyNumberFormat="1" applyFont="1" applyFill="1" applyBorder="1" applyAlignment="1">
      <alignment horizontal="right" vertical="top"/>
    </xf>
    <xf numFmtId="0" fontId="0" fillId="0" borderId="0" xfId="0" applyAlignment="1">
      <alignment horizontal="center" vertical="top"/>
    </xf>
    <xf numFmtId="0" fontId="20" fillId="0" borderId="13" xfId="0" applyFont="1" applyFill="1" applyBorder="1" applyAlignment="1">
      <alignment vertical="top" wrapText="1"/>
    </xf>
    <xf numFmtId="0" fontId="19" fillId="0" borderId="13" xfId="0" applyFont="1" applyFill="1" applyBorder="1" applyAlignment="1">
      <alignment vertical="top"/>
    </xf>
    <xf numFmtId="0" fontId="19" fillId="0" borderId="13" xfId="0" applyFont="1" applyFill="1" applyBorder="1" applyAlignment="1">
      <alignment vertical="top" wrapText="1"/>
    </xf>
    <xf numFmtId="0" fontId="14" fillId="0" borderId="13" xfId="0" applyFont="1" applyFill="1" applyBorder="1" applyAlignment="1">
      <alignment vertical="top" wrapText="1"/>
    </xf>
    <xf numFmtId="0" fontId="13" fillId="0" borderId="13" xfId="0" applyFont="1" applyFill="1" applyBorder="1" applyAlignment="1">
      <alignment vertical="top" wrapText="1"/>
    </xf>
    <xf numFmtId="0" fontId="0" fillId="0" borderId="0" xfId="0" applyFill="1" applyBorder="1" applyAlignment="1">
      <alignment vertical="top"/>
    </xf>
    <xf numFmtId="0" fontId="13" fillId="0" borderId="13" xfId="0" applyFont="1" applyFill="1" applyBorder="1" applyAlignment="1">
      <alignment vertical="top"/>
    </xf>
    <xf numFmtId="0" fontId="7" fillId="0" borderId="28" xfId="0" applyFont="1" applyFill="1" applyBorder="1" applyAlignment="1">
      <alignment horizontal="left" vertical="top" wrapText="1"/>
    </xf>
    <xf numFmtId="0" fontId="0" fillId="0" borderId="13" xfId="0" applyFill="1" applyBorder="1" applyAlignment="1">
      <alignment vertical="top"/>
    </xf>
    <xf numFmtId="0" fontId="13" fillId="0" borderId="29" xfId="0" applyFont="1" applyBorder="1" applyAlignment="1">
      <alignment vertical="top"/>
    </xf>
    <xf numFmtId="2" fontId="13" fillId="0" borderId="30" xfId="0" applyNumberFormat="1" applyFont="1" applyBorder="1" applyAlignment="1">
      <alignment horizontal="left" vertical="top"/>
    </xf>
    <xf numFmtId="2" fontId="10" fillId="0" borderId="31" xfId="0" applyNumberFormat="1" applyFont="1" applyBorder="1" applyAlignment="1">
      <alignment horizontal="center" vertical="top" wrapText="1"/>
    </xf>
    <xf numFmtId="2" fontId="13" fillId="0" borderId="32" xfId="0" applyNumberFormat="1" applyFont="1" applyBorder="1" applyAlignment="1">
      <alignment horizontal="left" vertical="top"/>
    </xf>
    <xf numFmtId="0" fontId="0" fillId="0" borderId="0" xfId="0" applyBorder="1" applyAlignment="1">
      <alignment vertical="top"/>
    </xf>
    <xf numFmtId="0" fontId="0" fillId="0" borderId="31" xfId="0" applyBorder="1" applyAlignment="1">
      <alignment vertical="top"/>
    </xf>
    <xf numFmtId="0" fontId="18" fillId="0" borderId="0" xfId="0" applyFont="1" applyAlignment="1">
      <alignment vertical="top"/>
    </xf>
    <xf numFmtId="0" fontId="18" fillId="0" borderId="0" xfId="0" applyFont="1" applyBorder="1" applyAlignment="1">
      <alignment vertical="top"/>
    </xf>
    <xf numFmtId="0" fontId="0" fillId="0" borderId="0" xfId="0" applyFill="1" applyAlignment="1">
      <alignment horizontal="center" vertical="top"/>
    </xf>
    <xf numFmtId="0" fontId="13" fillId="0" borderId="33" xfId="0" applyFont="1" applyFill="1" applyBorder="1" applyAlignment="1">
      <alignment vertical="top"/>
    </xf>
    <xf numFmtId="0" fontId="0" fillId="0" borderId="30" xfId="0" applyFill="1" applyBorder="1" applyAlignment="1">
      <alignment vertical="top"/>
    </xf>
    <xf numFmtId="0" fontId="14" fillId="0" borderId="12" xfId="0" applyFont="1" applyBorder="1" applyAlignment="1">
      <alignment vertical="top" wrapText="1"/>
    </xf>
    <xf numFmtId="2" fontId="10" fillId="0" borderId="30" xfId="0" applyNumberFormat="1" applyFont="1" applyBorder="1" applyAlignment="1">
      <alignment horizontal="center" vertical="top" wrapText="1"/>
    </xf>
    <xf numFmtId="0" fontId="23" fillId="0" borderId="30" xfId="0" applyFont="1" applyBorder="1" applyAlignment="1">
      <alignment horizontal="left" vertical="top"/>
    </xf>
    <xf numFmtId="0" fontId="13" fillId="0" borderId="30" xfId="0" applyFont="1" applyBorder="1" applyAlignment="1">
      <alignment vertical="top"/>
    </xf>
    <xf numFmtId="0" fontId="0" fillId="0" borderId="0" xfId="0" applyFill="1" applyBorder="1" applyAlignment="1">
      <alignment horizontal="right" vertical="top"/>
    </xf>
    <xf numFmtId="2" fontId="7" fillId="0" borderId="0" xfId="0" applyNumberFormat="1" applyFont="1" applyBorder="1" applyAlignment="1">
      <alignment horizontal="right" vertical="top" wrapText="1"/>
    </xf>
    <xf numFmtId="0" fontId="0" fillId="0" borderId="0" xfId="0" applyAlignment="1">
      <alignment horizontal="left" vertical="top"/>
    </xf>
    <xf numFmtId="0" fontId="20" fillId="2" borderId="13" xfId="0" applyFont="1" applyFill="1" applyBorder="1" applyAlignment="1">
      <alignment vertical="top" wrapText="1"/>
    </xf>
    <xf numFmtId="9" fontId="20" fillId="2" borderId="0" xfId="0" applyNumberFormat="1" applyFont="1" applyFill="1" applyBorder="1" applyAlignment="1">
      <alignment horizontal="center" vertical="top"/>
    </xf>
    <xf numFmtId="0" fontId="20" fillId="2" borderId="0" xfId="0" applyFont="1" applyFill="1" applyBorder="1" applyAlignment="1">
      <alignment horizontal="left" vertical="top"/>
    </xf>
    <xf numFmtId="0" fontId="0" fillId="2" borderId="11" xfId="0" applyFill="1" applyBorder="1" applyAlignment="1">
      <alignment horizontal="right" vertical="top"/>
    </xf>
    <xf numFmtId="0" fontId="7" fillId="2" borderId="0" xfId="0" applyFont="1" applyFill="1" applyBorder="1" applyAlignment="1">
      <alignment horizontal="right" vertical="top"/>
    </xf>
    <xf numFmtId="0" fontId="24" fillId="0" borderId="0" xfId="0" applyFont="1" applyBorder="1" applyAlignment="1">
      <alignment horizontal="left"/>
    </xf>
    <xf numFmtId="0" fontId="24" fillId="0" borderId="0" xfId="0" applyFont="1" applyBorder="1"/>
    <xf numFmtId="0" fontId="7" fillId="0" borderId="0" xfId="0" applyFont="1" applyFill="1" applyBorder="1"/>
    <xf numFmtId="9" fontId="7" fillId="0" borderId="0" xfId="0" applyNumberFormat="1" applyFont="1" applyBorder="1" applyAlignment="1">
      <alignment horizontal="center"/>
    </xf>
    <xf numFmtId="0" fontId="26" fillId="0" borderId="0" xfId="0" applyFont="1" applyFill="1" applyBorder="1"/>
    <xf numFmtId="9" fontId="26" fillId="0" borderId="0" xfId="0" applyNumberFormat="1" applyFont="1" applyBorder="1" applyAlignment="1">
      <alignment horizontal="center"/>
    </xf>
    <xf numFmtId="0" fontId="12" fillId="0" borderId="0" xfId="0" applyFont="1" applyBorder="1"/>
    <xf numFmtId="9" fontId="15" fillId="0" borderId="0" xfId="0" applyNumberFormat="1" applyFont="1" applyBorder="1" applyAlignment="1">
      <alignment horizontal="center"/>
    </xf>
    <xf numFmtId="0" fontId="15" fillId="0" borderId="0" xfId="0" applyFont="1" applyFill="1" applyBorder="1" applyAlignment="1">
      <alignment horizontal="left"/>
    </xf>
    <xf numFmtId="9" fontId="15" fillId="0" borderId="0" xfId="0" applyNumberFormat="1" applyFont="1" applyFill="1" applyBorder="1" applyAlignment="1">
      <alignment horizontal="center"/>
    </xf>
    <xf numFmtId="0" fontId="28" fillId="0" borderId="0" xfId="0" applyFont="1" applyFill="1" applyBorder="1"/>
    <xf numFmtId="0" fontId="13" fillId="0" borderId="0" xfId="0" applyFont="1" applyAlignment="1">
      <alignment vertical="top"/>
    </xf>
    <xf numFmtId="0" fontId="19" fillId="2" borderId="0" xfId="0" applyFont="1" applyFill="1" applyAlignment="1">
      <alignment horizontal="center" vertical="top"/>
    </xf>
    <xf numFmtId="0" fontId="19" fillId="2" borderId="0" xfId="0" applyFont="1" applyFill="1" applyAlignment="1">
      <alignment horizontal="left" vertical="top"/>
    </xf>
    <xf numFmtId="9" fontId="19" fillId="2" borderId="0" xfId="0" applyNumberFormat="1" applyFont="1" applyFill="1" applyAlignment="1">
      <alignment horizontal="center" vertical="top"/>
    </xf>
    <xf numFmtId="0" fontId="0" fillId="0" borderId="0" xfId="0" applyFill="1" applyAlignment="1">
      <alignment vertical="top"/>
    </xf>
    <xf numFmtId="0" fontId="7" fillId="0" borderId="0" xfId="0" applyFont="1"/>
    <xf numFmtId="0" fontId="15" fillId="0" borderId="0" xfId="0" applyFont="1" applyFill="1" applyBorder="1" applyAlignment="1">
      <alignment vertical="top"/>
    </xf>
    <xf numFmtId="0" fontId="15" fillId="0" borderId="11" xfId="0" applyFont="1" applyBorder="1" applyAlignment="1">
      <alignment vertical="top"/>
    </xf>
    <xf numFmtId="2" fontId="15" fillId="0" borderId="0" xfId="0" applyNumberFormat="1" applyFont="1" applyFill="1" applyBorder="1" applyAlignment="1">
      <alignment horizontal="right" vertical="top"/>
    </xf>
    <xf numFmtId="2" fontId="15" fillId="0" borderId="0" xfId="0" applyNumberFormat="1" applyFont="1" applyFill="1" applyBorder="1" applyAlignment="1">
      <alignment vertical="top"/>
    </xf>
    <xf numFmtId="168" fontId="7" fillId="0" borderId="0" xfId="0" applyNumberFormat="1" applyFont="1" applyFill="1" applyBorder="1" applyAlignment="1">
      <alignment horizontal="right" vertical="top"/>
    </xf>
    <xf numFmtId="168" fontId="0" fillId="0" borderId="28" xfId="0" applyNumberFormat="1" applyBorder="1" applyAlignment="1"/>
    <xf numFmtId="168" fontId="7" fillId="0" borderId="0" xfId="0" applyNumberFormat="1" applyFont="1" applyFill="1" applyAlignment="1">
      <alignment horizontal="right" vertical="top"/>
    </xf>
    <xf numFmtId="0" fontId="28" fillId="0" borderId="0" xfId="0" applyFont="1" applyFill="1" applyBorder="1" applyAlignment="1"/>
    <xf numFmtId="0" fontId="28" fillId="0" borderId="0" xfId="0" applyFont="1" applyFill="1"/>
    <xf numFmtId="0" fontId="28" fillId="0" borderId="0" xfId="0" applyFont="1" applyBorder="1"/>
    <xf numFmtId="0" fontId="29" fillId="0" borderId="0" xfId="0" applyFont="1" applyFill="1" applyBorder="1"/>
    <xf numFmtId="0" fontId="15" fillId="0" borderId="0" xfId="0" applyFont="1" applyBorder="1" applyAlignment="1">
      <alignment horizontal="center" wrapText="1"/>
    </xf>
    <xf numFmtId="0" fontId="0" fillId="0" borderId="0" xfId="0" applyBorder="1" applyAlignment="1">
      <alignment wrapText="1"/>
    </xf>
    <xf numFmtId="0" fontId="7" fillId="0" borderId="0" xfId="0" applyFont="1" applyFill="1" applyBorder="1" applyAlignment="1">
      <alignment wrapText="1"/>
    </xf>
    <xf numFmtId="9" fontId="7" fillId="0" borderId="0" xfId="0" applyNumberFormat="1" applyFont="1" applyBorder="1" applyAlignment="1">
      <alignment horizontal="center" wrapText="1"/>
    </xf>
    <xf numFmtId="0" fontId="7" fillId="0" borderId="0" xfId="0" applyFont="1" applyBorder="1" applyAlignment="1">
      <alignment wrapText="1"/>
    </xf>
    <xf numFmtId="0" fontId="0" fillId="0" borderId="0" xfId="0" applyAlignment="1">
      <alignment wrapText="1"/>
    </xf>
    <xf numFmtId="0" fontId="7" fillId="0" borderId="11" xfId="0" applyFont="1" applyFill="1" applyBorder="1" applyAlignment="1">
      <alignment horizontal="left" vertical="top"/>
    </xf>
    <xf numFmtId="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xf>
    <xf numFmtId="0" fontId="0" fillId="0" borderId="0" xfId="0" applyFill="1" applyAlignment="1">
      <alignment horizontal="left" vertical="top"/>
    </xf>
    <xf numFmtId="0" fontId="19" fillId="0" borderId="0" xfId="0" applyFont="1" applyAlignment="1">
      <alignment vertical="top" wrapText="1"/>
    </xf>
    <xf numFmtId="0" fontId="7" fillId="0" borderId="0" xfId="0" applyFont="1" applyFill="1" applyAlignment="1">
      <alignment vertical="top"/>
    </xf>
    <xf numFmtId="0" fontId="7" fillId="0" borderId="0" xfId="0" applyFont="1" applyAlignment="1">
      <alignment vertical="top"/>
    </xf>
    <xf numFmtId="0" fontId="0" fillId="0" borderId="36" xfId="0" applyBorder="1"/>
    <xf numFmtId="0" fontId="7" fillId="3" borderId="0" xfId="0" applyFont="1" applyFill="1" applyBorder="1" applyAlignment="1">
      <alignment horizontal="left" vertical="top"/>
    </xf>
    <xf numFmtId="0" fontId="13" fillId="0" borderId="33" xfId="0" applyFont="1" applyBorder="1" applyAlignment="1">
      <alignment vertical="top"/>
    </xf>
    <xf numFmtId="2" fontId="15" fillId="0" borderId="0" xfId="0" applyNumberFormat="1" applyFont="1" applyBorder="1" applyAlignment="1">
      <alignment horizontal="left" vertical="top"/>
    </xf>
    <xf numFmtId="2" fontId="10" fillId="0" borderId="0" xfId="0" applyNumberFormat="1" applyFont="1" applyBorder="1" applyAlignment="1">
      <alignment horizontal="center" vertical="top" wrapText="1"/>
    </xf>
    <xf numFmtId="0" fontId="13" fillId="0" borderId="37" xfId="0" applyFont="1" applyBorder="1" applyAlignment="1">
      <alignment vertical="top" wrapText="1"/>
    </xf>
    <xf numFmtId="2" fontId="13" fillId="0" borderId="0" xfId="0" applyNumberFormat="1" applyFont="1" applyBorder="1" applyAlignment="1">
      <alignment horizontal="left" vertical="top"/>
    </xf>
    <xf numFmtId="0" fontId="13" fillId="0" borderId="13" xfId="0" applyFont="1" applyBorder="1" applyAlignment="1">
      <alignment vertical="top"/>
    </xf>
    <xf numFmtId="168" fontId="7" fillId="0" borderId="0" xfId="0" applyNumberFormat="1" applyFont="1" applyFill="1" applyAlignment="1">
      <alignment vertical="top"/>
    </xf>
    <xf numFmtId="0" fontId="13" fillId="0" borderId="13" xfId="0" applyFont="1" applyBorder="1" applyAlignment="1">
      <alignment vertical="top" wrapText="1"/>
    </xf>
    <xf numFmtId="0" fontId="12" fillId="0" borderId="0" xfId="0" applyFont="1" applyBorder="1" applyAlignment="1"/>
    <xf numFmtId="0" fontId="12" fillId="0" borderId="0" xfId="0" applyFont="1" applyAlignment="1"/>
    <xf numFmtId="0" fontId="0" fillId="0" borderId="13" xfId="0" applyBorder="1" applyAlignment="1">
      <alignment vertical="top"/>
    </xf>
    <xf numFmtId="0" fontId="15" fillId="0" borderId="0" xfId="0" applyFont="1" applyBorder="1" applyAlignment="1">
      <alignment vertical="top"/>
    </xf>
    <xf numFmtId="166" fontId="15" fillId="0" borderId="28" xfId="0" applyNumberFormat="1" applyFont="1" applyFill="1" applyBorder="1" applyAlignment="1">
      <alignment horizontal="left" vertical="top"/>
    </xf>
    <xf numFmtId="166" fontId="15" fillId="0" borderId="0" xfId="0" applyNumberFormat="1" applyFont="1" applyFill="1" applyBorder="1" applyAlignment="1">
      <alignment horizontal="left" vertical="top"/>
    </xf>
    <xf numFmtId="0" fontId="13" fillId="0" borderId="30" xfId="0" applyFont="1" applyFill="1" applyBorder="1" applyAlignment="1">
      <alignment horizontal="left" vertical="top"/>
    </xf>
    <xf numFmtId="0" fontId="23" fillId="0" borderId="0" xfId="0" applyFont="1" applyBorder="1" applyAlignment="1">
      <alignment horizontal="left" vertical="top"/>
    </xf>
    <xf numFmtId="0" fontId="13" fillId="0" borderId="0" xfId="0" applyFont="1" applyFill="1" applyBorder="1" applyAlignment="1">
      <alignment horizontal="left" vertical="top"/>
    </xf>
    <xf numFmtId="0" fontId="19" fillId="0" borderId="12" xfId="0" applyFont="1" applyFill="1" applyBorder="1" applyAlignment="1">
      <alignment vertical="top"/>
    </xf>
    <xf numFmtId="0" fontId="19" fillId="0" borderId="13" xfId="0" applyFont="1" applyBorder="1" applyAlignment="1">
      <alignment vertical="top" wrapText="1"/>
    </xf>
    <xf numFmtId="0" fontId="19" fillId="2" borderId="13" xfId="0" applyFont="1" applyFill="1" applyBorder="1" applyAlignment="1">
      <alignment vertical="top" wrapText="1"/>
    </xf>
    <xf numFmtId="0" fontId="12" fillId="0" borderId="0" xfId="0" applyFont="1"/>
    <xf numFmtId="0" fontId="7" fillId="0" borderId="28" xfId="0" applyFont="1" applyBorder="1"/>
    <xf numFmtId="0" fontId="19" fillId="0" borderId="36" xfId="0" applyFont="1" applyBorder="1"/>
    <xf numFmtId="0" fontId="0" fillId="0" borderId="12" xfId="0" applyBorder="1"/>
    <xf numFmtId="0" fontId="7" fillId="0" borderId="0" xfId="0" applyFont="1" applyBorder="1" applyAlignment="1">
      <alignment horizontal="center" vertical="top"/>
    </xf>
    <xf numFmtId="0" fontId="7" fillId="0" borderId="0" xfId="0" applyFont="1" applyFill="1" applyBorder="1" applyAlignment="1">
      <alignment horizontal="center" vertical="top"/>
    </xf>
    <xf numFmtId="2" fontId="7" fillId="0" borderId="28" xfId="0" applyNumberFormat="1" applyFont="1" applyFill="1" applyBorder="1" applyAlignment="1">
      <alignment horizontal="right" vertical="top"/>
    </xf>
    <xf numFmtId="0" fontId="19" fillId="0" borderId="0" xfId="0" applyFont="1" applyBorder="1" applyAlignment="1">
      <alignment vertical="top" wrapText="1"/>
    </xf>
    <xf numFmtId="0" fontId="19" fillId="0" borderId="0" xfId="0" applyFont="1" applyFill="1" applyBorder="1" applyAlignment="1">
      <alignment vertical="top" wrapText="1"/>
    </xf>
    <xf numFmtId="165" fontId="7" fillId="0" borderId="0" xfId="0" applyNumberFormat="1" applyFont="1" applyFill="1" applyBorder="1" applyAlignment="1">
      <alignment horizontal="right" vertical="top"/>
    </xf>
    <xf numFmtId="0" fontId="21" fillId="0" borderId="0" xfId="0" applyFont="1" applyAlignment="1">
      <alignment vertical="top" wrapText="1"/>
    </xf>
    <xf numFmtId="0" fontId="21" fillId="0" borderId="0" xfId="0" applyFont="1" applyFill="1" applyAlignment="1">
      <alignment vertical="top" wrapText="1"/>
    </xf>
    <xf numFmtId="0" fontId="12" fillId="0" borderId="0" xfId="0" applyFont="1" applyFill="1" applyBorder="1"/>
    <xf numFmtId="0" fontId="13" fillId="0" borderId="0" xfId="0" applyFont="1" applyBorder="1" applyAlignment="1">
      <alignment vertical="top"/>
    </xf>
    <xf numFmtId="2" fontId="10" fillId="0" borderId="0" xfId="0" applyNumberFormat="1" applyFont="1" applyFill="1" applyBorder="1" applyAlignment="1">
      <alignment horizontal="center" vertical="top" wrapText="1"/>
    </xf>
    <xf numFmtId="0" fontId="7" fillId="0" borderId="28" xfId="0" applyFont="1" applyBorder="1" applyAlignment="1">
      <alignment vertical="top"/>
    </xf>
    <xf numFmtId="0" fontId="7" fillId="0" borderId="0" xfId="0" applyFont="1" applyFill="1" applyBorder="1" applyAlignment="1">
      <alignment horizontal="left" vertical="top"/>
    </xf>
    <xf numFmtId="0" fontId="14" fillId="0" borderId="12" xfId="0" applyFont="1" applyFill="1" applyBorder="1" applyAlignment="1">
      <alignment vertical="top" wrapText="1"/>
    </xf>
    <xf numFmtId="0" fontId="23" fillId="0" borderId="32" xfId="0" applyFont="1" applyFill="1" applyBorder="1" applyAlignment="1">
      <alignment horizontal="left" vertical="top"/>
    </xf>
    <xf numFmtId="0" fontId="23" fillId="0" borderId="0" xfId="0" applyFont="1" applyFill="1" applyBorder="1" applyAlignment="1">
      <alignment horizontal="left" vertical="top"/>
    </xf>
    <xf numFmtId="2" fontId="7" fillId="0" borderId="28" xfId="0" applyNumberFormat="1" applyFont="1" applyBorder="1" applyAlignment="1">
      <alignment horizontal="right" vertical="top"/>
    </xf>
    <xf numFmtId="0" fontId="21" fillId="0" borderId="0" xfId="0" applyFont="1" applyFill="1" applyBorder="1" applyAlignment="1">
      <alignment vertical="top" wrapText="1"/>
    </xf>
    <xf numFmtId="0" fontId="18" fillId="0" borderId="0" xfId="0" applyFont="1" applyFill="1" applyAlignment="1">
      <alignment vertical="top"/>
    </xf>
    <xf numFmtId="2" fontId="13" fillId="0" borderId="0" xfId="0" applyNumberFormat="1" applyFont="1" applyFill="1" applyBorder="1" applyAlignment="1">
      <alignment horizontal="left" vertical="top"/>
    </xf>
    <xf numFmtId="0" fontId="8" fillId="0" borderId="0" xfId="0" applyFont="1" applyFill="1" applyAlignment="1">
      <alignment vertical="top"/>
    </xf>
    <xf numFmtId="0" fontId="8" fillId="2" borderId="0" xfId="0" applyFont="1" applyFill="1" applyAlignment="1">
      <alignment vertical="top"/>
    </xf>
    <xf numFmtId="0" fontId="9" fillId="0" borderId="0" xfId="0" applyFont="1" applyFill="1" applyAlignment="1">
      <alignment vertical="top"/>
    </xf>
    <xf numFmtId="0" fontId="10" fillId="0" borderId="0" xfId="0" applyFont="1" applyAlignment="1">
      <alignment vertical="top"/>
    </xf>
    <xf numFmtId="0" fontId="8" fillId="0" borderId="0" xfId="0" applyFont="1" applyAlignment="1">
      <alignment vertical="top"/>
    </xf>
    <xf numFmtId="0" fontId="14" fillId="0" borderId="0" xfId="0" applyFont="1" applyAlignment="1">
      <alignment vertical="top"/>
    </xf>
    <xf numFmtId="0" fontId="9" fillId="0" borderId="0" xfId="0" applyFont="1" applyAlignment="1">
      <alignment vertical="top"/>
    </xf>
    <xf numFmtId="0" fontId="14" fillId="0" borderId="0" xfId="0" applyFont="1" applyFill="1" applyBorder="1" applyAlignment="1">
      <alignment vertical="top"/>
    </xf>
    <xf numFmtId="0" fontId="20" fillId="0" borderId="0" xfId="0" applyFont="1" applyBorder="1" applyAlignment="1">
      <alignment vertical="top"/>
    </xf>
    <xf numFmtId="0" fontId="27" fillId="0" borderId="0" xfId="0" applyFont="1" applyFill="1" applyBorder="1" applyAlignment="1">
      <alignment vertical="top"/>
    </xf>
    <xf numFmtId="0" fontId="12" fillId="0" borderId="0" xfId="0" applyFont="1" applyBorder="1" applyAlignment="1">
      <alignment vertical="top"/>
    </xf>
    <xf numFmtId="0" fontId="27" fillId="0" borderId="0" xfId="0" applyFont="1" applyFill="1" applyBorder="1" applyAlignment="1">
      <alignment horizontal="center" vertical="top"/>
    </xf>
    <xf numFmtId="0" fontId="20" fillId="0" borderId="0" xfId="0" applyFont="1" applyBorder="1" applyAlignment="1">
      <alignment vertical="top" wrapText="1"/>
    </xf>
    <xf numFmtId="167" fontId="15" fillId="0" borderId="28" xfId="0" applyNumberFormat="1" applyFont="1" applyBorder="1" applyAlignment="1">
      <alignment horizontal="right" vertical="top"/>
    </xf>
    <xf numFmtId="0" fontId="7" fillId="0" borderId="0" xfId="0" applyFont="1" applyBorder="1" applyAlignment="1">
      <alignment horizontal="left" vertical="top"/>
    </xf>
    <xf numFmtId="0" fontId="7" fillId="0" borderId="28" xfId="0" applyFont="1" applyBorder="1" applyAlignment="1">
      <alignment horizontal="right" vertical="top"/>
    </xf>
    <xf numFmtId="0" fontId="20" fillId="0" borderId="13" xfId="0" applyFont="1" applyBorder="1" applyAlignment="1">
      <alignment vertical="top"/>
    </xf>
    <xf numFmtId="0" fontId="0" fillId="0" borderId="28" xfId="0" applyBorder="1" applyAlignment="1">
      <alignment vertical="top"/>
    </xf>
    <xf numFmtId="0" fontId="32" fillId="0" borderId="0" xfId="0" applyFont="1" applyBorder="1" applyAlignment="1">
      <alignment vertical="top"/>
    </xf>
    <xf numFmtId="0" fontId="21" fillId="0" borderId="0" xfId="0" applyNumberFormat="1" applyFont="1" applyFill="1" applyAlignment="1">
      <alignment vertical="top" wrapText="1"/>
    </xf>
    <xf numFmtId="0" fontId="33" fillId="0" borderId="0" xfId="0" applyFont="1" applyAlignment="1">
      <alignment vertical="top"/>
    </xf>
    <xf numFmtId="9" fontId="19" fillId="2" borderId="0" xfId="0" applyNumberFormat="1" applyFont="1" applyFill="1" applyBorder="1" applyAlignment="1">
      <alignment horizontal="center" vertical="top"/>
    </xf>
    <xf numFmtId="0" fontId="19" fillId="2" borderId="0" xfId="0" applyFont="1" applyFill="1" applyBorder="1" applyAlignment="1">
      <alignment horizontal="left" vertical="top"/>
    </xf>
    <xf numFmtId="0" fontId="7" fillId="0" borderId="0" xfId="0" applyFont="1" applyBorder="1" applyAlignment="1">
      <alignment horizontal="left" wrapText="1"/>
    </xf>
    <xf numFmtId="2" fontId="7" fillId="0" borderId="0" xfId="0" applyNumberFormat="1" applyFont="1" applyBorder="1" applyAlignment="1">
      <alignment horizontal="left" vertical="top"/>
    </xf>
    <xf numFmtId="166" fontId="7" fillId="0" borderId="28" xfId="0" applyNumberFormat="1" applyFont="1" applyFill="1" applyBorder="1" applyAlignment="1">
      <alignment horizontal="left" vertical="top"/>
    </xf>
    <xf numFmtId="166" fontId="7" fillId="0" borderId="0" xfId="0" applyNumberFormat="1" applyFont="1" applyFill="1" applyBorder="1" applyAlignment="1">
      <alignment horizontal="left" vertical="top"/>
    </xf>
    <xf numFmtId="0" fontId="13" fillId="0" borderId="30" xfId="0" applyFont="1" applyBorder="1" applyAlignment="1">
      <alignment horizontal="left" vertical="top"/>
    </xf>
    <xf numFmtId="0" fontId="13" fillId="0" borderId="0" xfId="0" applyFont="1" applyBorder="1" applyAlignment="1">
      <alignment horizontal="left" vertical="top"/>
    </xf>
    <xf numFmtId="165" fontId="7" fillId="0" borderId="0" xfId="0" applyNumberFormat="1" applyFont="1" applyBorder="1" applyAlignment="1">
      <alignment horizontal="right" vertical="top"/>
    </xf>
    <xf numFmtId="0" fontId="7" fillId="2" borderId="0" xfId="0" applyFont="1" applyFill="1" applyBorder="1" applyAlignment="1">
      <alignment horizontal="center" vertical="top"/>
    </xf>
    <xf numFmtId="0" fontId="19" fillId="0" borderId="13" xfId="0" applyFont="1" applyBorder="1" applyAlignment="1">
      <alignment vertical="top"/>
    </xf>
    <xf numFmtId="0" fontId="12" fillId="0" borderId="0" xfId="0" applyFont="1" applyFill="1" applyAlignment="1"/>
    <xf numFmtId="0" fontId="7" fillId="0" borderId="28" xfId="0" applyFont="1" applyFill="1" applyBorder="1"/>
    <xf numFmtId="0" fontId="13" fillId="0" borderId="12" xfId="0" applyFont="1" applyBorder="1"/>
    <xf numFmtId="0" fontId="14" fillId="0" borderId="0" xfId="2"/>
    <xf numFmtId="0" fontId="14" fillId="0" borderId="0" xfId="2" applyBorder="1" applyAlignment="1">
      <alignment vertical="top"/>
    </xf>
    <xf numFmtId="0" fontId="7" fillId="0" borderId="0" xfId="2" applyFont="1" applyBorder="1" applyAlignment="1">
      <alignment vertical="top"/>
    </xf>
    <xf numFmtId="0" fontId="19" fillId="0" borderId="0" xfId="2" applyFont="1" applyBorder="1" applyAlignment="1">
      <alignment vertical="top"/>
    </xf>
    <xf numFmtId="0" fontId="14" fillId="0" borderId="11" xfId="2" applyBorder="1" applyAlignment="1">
      <alignment vertical="top"/>
    </xf>
    <xf numFmtId="0" fontId="19" fillId="0" borderId="12" xfId="2" applyFont="1" applyBorder="1" applyAlignment="1">
      <alignment vertical="top" wrapText="1"/>
    </xf>
    <xf numFmtId="0" fontId="7" fillId="0" borderId="11" xfId="2" applyFont="1" applyBorder="1" applyAlignment="1">
      <alignment vertical="top"/>
    </xf>
    <xf numFmtId="2" fontId="7" fillId="0" borderId="28" xfId="2" applyNumberFormat="1" applyFont="1" applyFill="1" applyBorder="1" applyAlignment="1">
      <alignment horizontal="right" vertical="top"/>
    </xf>
    <xf numFmtId="0" fontId="19" fillId="0" borderId="12" xfId="2" applyFont="1" applyBorder="1" applyAlignment="1">
      <alignment vertical="top"/>
    </xf>
    <xf numFmtId="0" fontId="19" fillId="2" borderId="13" xfId="2" applyFont="1" applyFill="1" applyBorder="1" applyAlignment="1">
      <alignment vertical="top"/>
    </xf>
    <xf numFmtId="9" fontId="7" fillId="2" borderId="0" xfId="2" applyNumberFormat="1" applyFont="1" applyFill="1" applyBorder="1" applyAlignment="1">
      <alignment horizontal="right" vertical="top"/>
    </xf>
    <xf numFmtId="0" fontId="7" fillId="2" borderId="0" xfId="2" applyFont="1" applyFill="1" applyBorder="1" applyAlignment="1">
      <alignment vertical="top"/>
    </xf>
    <xf numFmtId="0" fontId="19" fillId="0" borderId="13" xfId="2" applyFont="1" applyBorder="1" applyAlignment="1">
      <alignment vertical="top"/>
    </xf>
    <xf numFmtId="2" fontId="7" fillId="0" borderId="28" xfId="2" applyNumberFormat="1" applyFont="1" applyBorder="1" applyAlignment="1">
      <alignment horizontal="right" vertical="top"/>
    </xf>
    <xf numFmtId="0" fontId="14" fillId="0" borderId="0" xfId="2" applyFill="1" applyAlignment="1">
      <alignment vertical="top"/>
    </xf>
    <xf numFmtId="2" fontId="14" fillId="0" borderId="28" xfId="2" applyNumberFormat="1" applyBorder="1" applyAlignment="1">
      <alignment vertical="top"/>
    </xf>
    <xf numFmtId="4" fontId="7" fillId="0" borderId="28" xfId="2" applyNumberFormat="1" applyFont="1" applyBorder="1" applyAlignment="1">
      <alignment horizontal="right" vertical="top"/>
    </xf>
    <xf numFmtId="0" fontId="8" fillId="0" borderId="0" xfId="9" applyFont="1" applyFill="1"/>
    <xf numFmtId="0" fontId="9" fillId="0" borderId="0" xfId="9" applyFont="1" applyFill="1"/>
    <xf numFmtId="0" fontId="10" fillId="0" borderId="0" xfId="9" applyFont="1"/>
    <xf numFmtId="0" fontId="14" fillId="0" borderId="0" xfId="9" applyAlignment="1"/>
    <xf numFmtId="0" fontId="14" fillId="0" borderId="0" xfId="9"/>
    <xf numFmtId="0" fontId="14" fillId="2" borderId="0" xfId="9" applyFill="1"/>
    <xf numFmtId="49" fontId="14" fillId="0" borderId="0" xfId="9" applyNumberFormat="1"/>
    <xf numFmtId="0" fontId="8" fillId="0" borderId="3" xfId="9" applyFont="1" applyFill="1" applyBorder="1"/>
    <xf numFmtId="0" fontId="8" fillId="0" borderId="16" xfId="9" applyFont="1" applyBorder="1" applyAlignment="1">
      <alignment horizontal="center"/>
    </xf>
    <xf numFmtId="0" fontId="8" fillId="0" borderId="14" xfId="9" applyFont="1" applyBorder="1" applyAlignment="1">
      <alignment horizontal="center"/>
    </xf>
    <xf numFmtId="0" fontId="10" fillId="0" borderId="4" xfId="9" applyFont="1" applyBorder="1" applyAlignment="1">
      <alignment horizontal="left" vertical="center"/>
    </xf>
    <xf numFmtId="0" fontId="14" fillId="0" borderId="1" xfId="9" applyFont="1" applyBorder="1" applyAlignment="1">
      <alignment horizontal="center" vertical="center" wrapText="1"/>
    </xf>
    <xf numFmtId="0" fontId="14" fillId="0" borderId="17" xfId="9" applyFont="1" applyBorder="1" applyAlignment="1">
      <alignment horizontal="center" vertical="center" wrapText="1"/>
    </xf>
    <xf numFmtId="0" fontId="14" fillId="0" borderId="5" xfId="9" applyFont="1" applyBorder="1" applyAlignment="1">
      <alignment horizontal="center" vertical="center" wrapText="1"/>
    </xf>
    <xf numFmtId="0" fontId="10" fillId="0" borderId="6" xfId="9" applyFont="1" applyBorder="1"/>
    <xf numFmtId="0" fontId="14" fillId="0" borderId="2" xfId="9" applyFont="1" applyBorder="1" applyAlignment="1">
      <alignment horizontal="center"/>
    </xf>
    <xf numFmtId="0" fontId="14" fillId="0" borderId="15" xfId="9" applyFont="1" applyBorder="1" applyAlignment="1">
      <alignment horizontal="center"/>
    </xf>
    <xf numFmtId="0" fontId="14" fillId="0" borderId="7" xfId="9" applyFont="1" applyBorder="1" applyAlignment="1">
      <alignment horizontal="center"/>
    </xf>
    <xf numFmtId="0" fontId="10" fillId="3" borderId="8" xfId="9" applyFont="1" applyFill="1" applyBorder="1" applyAlignment="1">
      <alignment horizontal="left"/>
    </xf>
    <xf numFmtId="2" fontId="7" fillId="3" borderId="2" xfId="9" applyNumberFormat="1" applyFont="1" applyFill="1" applyBorder="1" applyAlignment="1">
      <alignment horizontal="left"/>
    </xf>
    <xf numFmtId="2" fontId="7" fillId="3" borderId="7" xfId="9" applyNumberFormat="1" applyFont="1" applyFill="1" applyBorder="1" applyAlignment="1">
      <alignment horizontal="left"/>
    </xf>
    <xf numFmtId="0" fontId="10" fillId="0" borderId="0" xfId="9" applyFont="1" applyBorder="1"/>
    <xf numFmtId="0" fontId="12" fillId="0" borderId="0" xfId="9" applyFont="1" applyBorder="1" applyAlignment="1">
      <alignment wrapText="1"/>
    </xf>
    <xf numFmtId="0" fontId="14" fillId="0" borderId="0" xfId="9" applyBorder="1"/>
    <xf numFmtId="0" fontId="14" fillId="0" borderId="0" xfId="9" applyAlignment="1">
      <alignment vertical="top"/>
    </xf>
    <xf numFmtId="0" fontId="14" fillId="0" borderId="0" xfId="9" applyAlignment="1">
      <alignment horizontal="center" vertical="top"/>
    </xf>
    <xf numFmtId="0" fontId="24" fillId="0" borderId="0" xfId="9" applyFont="1" applyBorder="1" applyAlignment="1">
      <alignment horizontal="left"/>
    </xf>
    <xf numFmtId="0" fontId="7" fillId="0" borderId="0" xfId="9" applyFont="1" applyBorder="1"/>
    <xf numFmtId="0" fontId="24" fillId="0" borderId="0" xfId="9" applyFont="1" applyBorder="1"/>
    <xf numFmtId="0" fontId="14" fillId="0" borderId="0" xfId="9" applyAlignment="1">
      <alignment horizontal="left" vertical="top"/>
    </xf>
    <xf numFmtId="0" fontId="19" fillId="2" borderId="0" xfId="9" applyFont="1" applyFill="1" applyAlignment="1">
      <alignment horizontal="center" vertical="top"/>
    </xf>
    <xf numFmtId="0" fontId="19" fillId="2" borderId="0" xfId="9" applyFont="1" applyFill="1" applyAlignment="1">
      <alignment horizontal="left" vertical="top"/>
    </xf>
    <xf numFmtId="0" fontId="7" fillId="0" borderId="0" xfId="9" applyFont="1" applyBorder="1" applyAlignment="1">
      <alignment horizontal="center"/>
    </xf>
    <xf numFmtId="0" fontId="7" fillId="0" borderId="0" xfId="9" applyFont="1" applyFill="1" applyBorder="1"/>
    <xf numFmtId="0" fontId="7" fillId="0" borderId="0" xfId="9" applyFont="1" applyFill="1" applyBorder="1" applyAlignment="1">
      <alignment horizontal="center"/>
    </xf>
    <xf numFmtId="9" fontId="7" fillId="0" borderId="0" xfId="9" applyNumberFormat="1" applyFont="1" applyFill="1" applyBorder="1" applyAlignment="1">
      <alignment horizontal="center"/>
    </xf>
    <xf numFmtId="9" fontId="19" fillId="2" borderId="0" xfId="9" applyNumberFormat="1" applyFont="1" applyFill="1" applyBorder="1" applyAlignment="1">
      <alignment horizontal="center" vertical="top"/>
    </xf>
    <xf numFmtId="0" fontId="19" fillId="2" borderId="0" xfId="9" applyFont="1" applyFill="1" applyBorder="1" applyAlignment="1">
      <alignment horizontal="left" vertical="top"/>
    </xf>
    <xf numFmtId="9" fontId="7" fillId="0" borderId="0" xfId="9" applyNumberFormat="1" applyFont="1" applyBorder="1" applyAlignment="1">
      <alignment horizontal="center"/>
    </xf>
    <xf numFmtId="0" fontId="7" fillId="0" borderId="11" xfId="9" applyFont="1" applyFill="1" applyBorder="1" applyAlignment="1">
      <alignment vertical="top"/>
    </xf>
    <xf numFmtId="0" fontId="37" fillId="0" borderId="0" xfId="9" applyFont="1" applyBorder="1"/>
    <xf numFmtId="0" fontId="37" fillId="0" borderId="0" xfId="9" applyFont="1" applyBorder="1" applyAlignment="1">
      <alignment horizontal="center"/>
    </xf>
    <xf numFmtId="0" fontId="14" fillId="0" borderId="0" xfId="9" applyFont="1" applyAlignment="1">
      <alignment vertical="top"/>
    </xf>
    <xf numFmtId="0" fontId="14" fillId="0" borderId="0" xfId="9" applyFill="1"/>
    <xf numFmtId="0" fontId="7" fillId="0" borderId="11" xfId="9" applyFont="1" applyBorder="1" applyAlignment="1">
      <alignment vertical="top"/>
    </xf>
    <xf numFmtId="0" fontId="7" fillId="0" borderId="0" xfId="9" applyFont="1" applyFill="1" applyAlignment="1">
      <alignment vertical="top"/>
    </xf>
    <xf numFmtId="0" fontId="7" fillId="0" borderId="0" xfId="9" applyFont="1" applyFill="1" applyBorder="1" applyAlignment="1">
      <alignment vertical="top"/>
    </xf>
    <xf numFmtId="0" fontId="10" fillId="3" borderId="0" xfId="9" applyFont="1" applyFill="1" applyBorder="1" applyAlignment="1">
      <alignment horizontal="left" vertical="top"/>
    </xf>
    <xf numFmtId="2" fontId="10" fillId="3" borderId="0" xfId="9" applyNumberFormat="1" applyFont="1" applyFill="1" applyBorder="1" applyAlignment="1">
      <alignment horizontal="center" vertical="top"/>
    </xf>
    <xf numFmtId="0" fontId="13" fillId="0" borderId="29" xfId="9" applyFont="1" applyBorder="1" applyAlignment="1">
      <alignment vertical="top"/>
    </xf>
    <xf numFmtId="2" fontId="13" fillId="0" borderId="30" xfId="9" applyNumberFormat="1" applyFont="1" applyBorder="1" applyAlignment="1">
      <alignment horizontal="left" vertical="top"/>
    </xf>
    <xf numFmtId="2" fontId="10" fillId="0" borderId="31" xfId="9" applyNumberFormat="1" applyFont="1" applyBorder="1" applyAlignment="1">
      <alignment horizontal="center" vertical="top" wrapText="1"/>
    </xf>
    <xf numFmtId="2" fontId="10" fillId="0" borderId="30" xfId="9" applyNumberFormat="1" applyFont="1" applyBorder="1" applyAlignment="1">
      <alignment horizontal="center" vertical="top" wrapText="1"/>
    </xf>
    <xf numFmtId="0" fontId="14" fillId="0" borderId="0" xfId="9" applyFont="1" applyBorder="1"/>
    <xf numFmtId="0" fontId="13" fillId="0" borderId="12" xfId="9" applyFont="1" applyBorder="1" applyAlignment="1">
      <alignment vertical="top"/>
    </xf>
    <xf numFmtId="0" fontId="7" fillId="0" borderId="0" xfId="9" applyFont="1" applyBorder="1" applyAlignment="1">
      <alignment horizontal="right" vertical="top"/>
    </xf>
    <xf numFmtId="0" fontId="14" fillId="0" borderId="11" xfId="9" applyBorder="1" applyAlignment="1">
      <alignment vertical="top"/>
    </xf>
    <xf numFmtId="0" fontId="13" fillId="0" borderId="13" xfId="9" applyFont="1" applyFill="1" applyBorder="1" applyAlignment="1">
      <alignment vertical="top"/>
    </xf>
    <xf numFmtId="0" fontId="7" fillId="0" borderId="0" xfId="9" applyFont="1" applyFill="1" applyBorder="1" applyAlignment="1">
      <alignment horizontal="right" vertical="top"/>
    </xf>
    <xf numFmtId="0" fontId="14" fillId="0" borderId="0" xfId="9" applyFill="1" applyBorder="1" applyAlignment="1">
      <alignment vertical="top"/>
    </xf>
    <xf numFmtId="0" fontId="14" fillId="0" borderId="0" xfId="9" applyFill="1" applyBorder="1"/>
    <xf numFmtId="0" fontId="19" fillId="0" borderId="12" xfId="9" applyFont="1" applyBorder="1" applyAlignment="1">
      <alignment vertical="top"/>
    </xf>
    <xf numFmtId="0" fontId="22" fillId="0" borderId="13" xfId="9" applyFont="1" applyFill="1" applyBorder="1" applyAlignment="1">
      <alignment vertical="top" wrapText="1"/>
    </xf>
    <xf numFmtId="0" fontId="19" fillId="0" borderId="12" xfId="9" applyFont="1" applyBorder="1" applyAlignment="1">
      <alignment vertical="top" wrapText="1"/>
    </xf>
    <xf numFmtId="0" fontId="14" fillId="0" borderId="0" xfId="9" applyFill="1" applyAlignment="1">
      <alignment vertical="top"/>
    </xf>
    <xf numFmtId="0" fontId="19" fillId="2" borderId="13" xfId="9" applyFont="1" applyFill="1" applyBorder="1" applyAlignment="1">
      <alignment vertical="top"/>
    </xf>
    <xf numFmtId="1" fontId="7" fillId="2" borderId="0" xfId="9" applyNumberFormat="1" applyFont="1" applyFill="1" applyBorder="1" applyAlignment="1">
      <alignment horizontal="right" vertical="top"/>
    </xf>
    <xf numFmtId="0" fontId="7" fillId="2" borderId="0" xfId="9" applyFont="1" applyFill="1" applyBorder="1" applyAlignment="1">
      <alignment vertical="top"/>
    </xf>
    <xf numFmtId="0" fontId="19" fillId="0" borderId="13" xfId="9" applyFont="1" applyFill="1" applyBorder="1" applyAlignment="1">
      <alignment vertical="top" wrapText="1"/>
    </xf>
    <xf numFmtId="0" fontId="7" fillId="0" borderId="0" xfId="9" applyFont="1" applyBorder="1" applyAlignment="1">
      <alignment vertical="top"/>
    </xf>
    <xf numFmtId="0" fontId="19" fillId="0" borderId="13" xfId="9" applyFont="1" applyFill="1" applyBorder="1" applyAlignment="1">
      <alignment vertical="top"/>
    </xf>
    <xf numFmtId="167" fontId="7" fillId="0" borderId="0" xfId="9" applyNumberFormat="1" applyFont="1" applyBorder="1" applyAlignment="1">
      <alignment horizontal="right" vertical="top"/>
    </xf>
    <xf numFmtId="0" fontId="7" fillId="0" borderId="0" xfId="9" applyFont="1" applyFill="1" applyAlignment="1">
      <alignment horizontal="right" vertical="top"/>
    </xf>
    <xf numFmtId="0" fontId="19" fillId="2" borderId="13" xfId="9" applyFont="1" applyFill="1" applyBorder="1" applyAlignment="1">
      <alignment vertical="top" wrapText="1"/>
    </xf>
    <xf numFmtId="0" fontId="7" fillId="2" borderId="0" xfId="9" applyFont="1" applyFill="1" applyBorder="1" applyAlignment="1">
      <alignment horizontal="right" vertical="top"/>
    </xf>
    <xf numFmtId="0" fontId="14" fillId="0" borderId="13" xfId="9" applyFont="1" applyFill="1" applyBorder="1" applyAlignment="1">
      <alignment vertical="top" wrapText="1"/>
    </xf>
    <xf numFmtId="0" fontId="14" fillId="0" borderId="12" xfId="9" applyBorder="1" applyAlignment="1">
      <alignment vertical="top"/>
    </xf>
    <xf numFmtId="0" fontId="14" fillId="0" borderId="13" xfId="9" applyFill="1" applyBorder="1" applyAlignment="1">
      <alignment vertical="top"/>
    </xf>
    <xf numFmtId="0" fontId="13" fillId="0" borderId="30" xfId="9" applyFont="1" applyBorder="1" applyAlignment="1">
      <alignment horizontal="left" vertical="top"/>
    </xf>
    <xf numFmtId="0" fontId="14" fillId="0" borderId="31" xfId="9" applyBorder="1" applyAlignment="1">
      <alignment vertical="top"/>
    </xf>
    <xf numFmtId="0" fontId="13" fillId="0" borderId="33" xfId="9" applyFont="1" applyFill="1" applyBorder="1" applyAlignment="1">
      <alignment vertical="top"/>
    </xf>
    <xf numFmtId="0" fontId="14" fillId="0" borderId="30" xfId="9" applyFill="1" applyBorder="1" applyAlignment="1">
      <alignment vertical="top"/>
    </xf>
    <xf numFmtId="2" fontId="7" fillId="0" borderId="0" xfId="9" applyNumberFormat="1" applyFont="1" applyBorder="1" applyAlignment="1">
      <alignment horizontal="right" vertical="top"/>
    </xf>
    <xf numFmtId="9" fontId="7" fillId="2" borderId="0" xfId="9" applyNumberFormat="1" applyFont="1" applyFill="1" applyBorder="1" applyAlignment="1">
      <alignment horizontal="right" vertical="top"/>
    </xf>
    <xf numFmtId="0" fontId="22" fillId="0" borderId="12" xfId="9" applyFont="1" applyBorder="1" applyAlignment="1">
      <alignment vertical="top" wrapText="1"/>
    </xf>
    <xf numFmtId="0" fontId="29" fillId="0" borderId="0" xfId="9" applyFont="1" applyFill="1" applyBorder="1"/>
    <xf numFmtId="0" fontId="18" fillId="0" borderId="0" xfId="9" applyFont="1" applyBorder="1" applyAlignment="1">
      <alignment vertical="top"/>
    </xf>
    <xf numFmtId="0" fontId="13" fillId="0" borderId="0" xfId="9" applyFont="1"/>
    <xf numFmtId="49" fontId="8" fillId="2" borderId="0" xfId="9" applyNumberFormat="1" applyFont="1" applyFill="1"/>
    <xf numFmtId="0" fontId="12" fillId="0" borderId="0" xfId="9" applyFont="1"/>
    <xf numFmtId="0" fontId="14" fillId="0" borderId="0" xfId="9" applyBorder="1" applyAlignment="1"/>
    <xf numFmtId="0" fontId="10" fillId="0" borderId="0" xfId="9" applyFont="1" applyBorder="1" applyAlignment="1"/>
    <xf numFmtId="0" fontId="13" fillId="0" borderId="33" xfId="9" applyFont="1" applyBorder="1" applyAlignment="1">
      <alignment vertical="top"/>
    </xf>
    <xf numFmtId="167" fontId="7" fillId="0" borderId="0" xfId="9" applyNumberFormat="1" applyFont="1" applyFill="1" applyBorder="1" applyAlignment="1">
      <alignment horizontal="right" vertical="top"/>
    </xf>
    <xf numFmtId="167" fontId="7" fillId="0" borderId="0" xfId="9" applyNumberFormat="1" applyFont="1" applyBorder="1" applyAlignment="1">
      <alignment vertical="top"/>
    </xf>
    <xf numFmtId="167" fontId="7" fillId="0" borderId="0" xfId="9" applyNumberFormat="1" applyFont="1" applyFill="1" applyBorder="1" applyAlignment="1">
      <alignment vertical="top"/>
    </xf>
    <xf numFmtId="2" fontId="10" fillId="0" borderId="0" xfId="9" applyNumberFormat="1" applyFont="1" applyBorder="1" applyAlignment="1">
      <alignment horizontal="center" vertical="top" wrapText="1"/>
    </xf>
    <xf numFmtId="0" fontId="19" fillId="0" borderId="12" xfId="9" applyFont="1" applyFill="1" applyBorder="1" applyAlignment="1">
      <alignment vertical="top" wrapText="1"/>
    </xf>
    <xf numFmtId="0" fontId="14" fillId="0" borderId="12" xfId="9" applyFont="1" applyFill="1" applyBorder="1" applyAlignment="1">
      <alignment vertical="top" wrapText="1"/>
    </xf>
    <xf numFmtId="0" fontId="13" fillId="0" borderId="32" xfId="9" applyFont="1" applyFill="1" applyBorder="1" applyAlignment="1">
      <alignment horizontal="left" vertical="top"/>
    </xf>
    <xf numFmtId="2" fontId="7" fillId="0" borderId="0" xfId="9" applyNumberFormat="1" applyFont="1" applyFill="1" applyBorder="1" applyAlignment="1">
      <alignment horizontal="right" vertical="top"/>
    </xf>
    <xf numFmtId="0" fontId="13" fillId="0" borderId="0" xfId="9" applyFont="1" applyBorder="1" applyAlignment="1">
      <alignment horizontal="left" vertical="top"/>
    </xf>
    <xf numFmtId="0" fontId="13" fillId="0" borderId="0" xfId="9" applyFont="1" applyFill="1" applyBorder="1" applyAlignment="1">
      <alignment horizontal="left" vertical="top"/>
    </xf>
    <xf numFmtId="0" fontId="19" fillId="0" borderId="0" xfId="9" applyFont="1" applyAlignment="1">
      <alignment vertical="top"/>
    </xf>
    <xf numFmtId="0" fontId="38" fillId="0" borderId="0" xfId="9" applyFont="1"/>
    <xf numFmtId="0" fontId="21" fillId="0" borderId="0" xfId="9" applyFont="1" applyFill="1" applyAlignment="1">
      <alignment vertical="top" wrapText="1"/>
    </xf>
    <xf numFmtId="4" fontId="7" fillId="0" borderId="0" xfId="9" applyNumberFormat="1" applyFont="1" applyBorder="1" applyAlignment="1">
      <alignment horizontal="right" vertical="top"/>
    </xf>
    <xf numFmtId="0" fontId="13" fillId="0" borderId="0" xfId="9" applyFont="1" applyAlignment="1">
      <alignment horizontal="center"/>
    </xf>
    <xf numFmtId="0" fontId="19" fillId="2" borderId="0" xfId="9" applyFont="1" applyFill="1" applyAlignment="1">
      <alignment vertical="top"/>
    </xf>
    <xf numFmtId="9" fontId="19" fillId="2" borderId="0" xfId="9" applyNumberFormat="1" applyFont="1" applyFill="1" applyAlignment="1">
      <alignment horizontal="right" vertical="top"/>
    </xf>
    <xf numFmtId="0" fontId="19" fillId="0" borderId="11" xfId="9" applyFont="1" applyFill="1" applyBorder="1" applyAlignment="1">
      <alignment horizontal="left" vertical="top"/>
    </xf>
    <xf numFmtId="0" fontId="19" fillId="0" borderId="11" xfId="9" applyFont="1" applyFill="1" applyBorder="1" applyAlignment="1">
      <alignment vertical="top"/>
    </xf>
    <xf numFmtId="0" fontId="39" fillId="0" borderId="0" xfId="0" applyFont="1" applyFill="1" applyBorder="1" applyAlignment="1">
      <alignment vertical="top"/>
    </xf>
    <xf numFmtId="0" fontId="40" fillId="0" borderId="0" xfId="0" applyFont="1"/>
    <xf numFmtId="0" fontId="40" fillId="0" borderId="0" xfId="2" applyFont="1" applyFill="1" applyAlignment="1">
      <alignment vertical="top"/>
    </xf>
    <xf numFmtId="0" fontId="6" fillId="0" borderId="0" xfId="9" applyFont="1" applyAlignment="1">
      <alignment vertical="top"/>
    </xf>
    <xf numFmtId="0" fontId="19" fillId="2" borderId="0" xfId="0" applyFont="1" applyFill="1" applyAlignment="1">
      <alignment vertical="top"/>
    </xf>
    <xf numFmtId="0" fontId="19" fillId="2" borderId="11" xfId="0" applyFont="1" applyFill="1" applyBorder="1" applyAlignment="1">
      <alignment horizontal="right" vertical="top"/>
    </xf>
    <xf numFmtId="9" fontId="19" fillId="2" borderId="0" xfId="0" applyNumberFormat="1" applyFont="1" applyFill="1" applyAlignment="1">
      <alignment horizontal="right" vertical="top"/>
    </xf>
    <xf numFmtId="0" fontId="19" fillId="0" borderId="11" xfId="0" applyFont="1" applyFill="1" applyBorder="1" applyAlignment="1">
      <alignment horizontal="left" vertical="top"/>
    </xf>
    <xf numFmtId="0" fontId="19" fillId="2" borderId="0" xfId="0" applyFont="1" applyFill="1" applyAlignment="1">
      <alignment horizontal="right" vertical="top"/>
    </xf>
    <xf numFmtId="0" fontId="19" fillId="0" borderId="11" xfId="0" applyFont="1" applyFill="1" applyBorder="1" applyAlignment="1">
      <alignment vertical="top"/>
    </xf>
    <xf numFmtId="0" fontId="7" fillId="0" borderId="28" xfId="9" applyFont="1" applyFill="1" applyBorder="1" applyAlignment="1">
      <alignment vertical="top"/>
    </xf>
    <xf numFmtId="0" fontId="36" fillId="0" borderId="0" xfId="9" applyFont="1" applyFill="1" applyBorder="1"/>
    <xf numFmtId="0" fontId="38" fillId="0" borderId="0" xfId="9" applyFont="1" applyAlignment="1"/>
    <xf numFmtId="0" fontId="37" fillId="0" borderId="0" xfId="9" applyFont="1" applyAlignment="1">
      <alignment vertical="top"/>
    </xf>
    <xf numFmtId="0" fontId="19" fillId="0" borderId="0" xfId="9" applyFont="1" applyBorder="1" applyAlignment="1">
      <alignment vertical="top"/>
    </xf>
    <xf numFmtId="0" fontId="19" fillId="0" borderId="0" xfId="9" applyFont="1" applyBorder="1"/>
    <xf numFmtId="0" fontId="19" fillId="0" borderId="0" xfId="9" applyFont="1" applyFill="1" applyBorder="1"/>
    <xf numFmtId="9" fontId="19" fillId="2" borderId="0" xfId="10" applyNumberFormat="1" applyFont="1" applyFill="1" applyAlignment="1">
      <alignment horizontal="right" vertical="top"/>
    </xf>
    <xf numFmtId="167" fontId="7" fillId="3" borderId="23" xfId="9" applyNumberFormat="1" applyFont="1" applyFill="1" applyBorder="1" applyAlignment="1">
      <alignment horizontal="left"/>
    </xf>
    <xf numFmtId="0" fontId="41" fillId="5" borderId="0" xfId="12" applyFont="1" applyFill="1" applyAlignment="1">
      <alignment vertical="center" wrapText="1"/>
    </xf>
    <xf numFmtId="0" fontId="41" fillId="5" borderId="0" xfId="12" applyFont="1" applyFill="1" applyAlignment="1">
      <alignment horizontal="center" vertical="center" wrapText="1"/>
    </xf>
    <xf numFmtId="11" fontId="41" fillId="5" borderId="0" xfId="12" applyNumberFormat="1" applyFont="1" applyFill="1" applyAlignment="1">
      <alignment vertical="center" wrapText="1"/>
    </xf>
    <xf numFmtId="0" fontId="44" fillId="5" borderId="0" xfId="12" applyFont="1" applyFill="1" applyAlignment="1">
      <alignment vertical="center" wrapText="1"/>
    </xf>
    <xf numFmtId="0" fontId="42" fillId="5" borderId="0" xfId="12" applyFont="1" applyFill="1" applyBorder="1" applyAlignment="1" applyProtection="1">
      <alignment horizontal="center" vertical="center" wrapText="1"/>
    </xf>
    <xf numFmtId="0" fontId="43" fillId="5" borderId="0" xfId="12" applyFont="1" applyFill="1" applyBorder="1" applyAlignment="1" applyProtection="1">
      <alignment horizontal="center" vertical="center" wrapText="1"/>
    </xf>
    <xf numFmtId="0" fontId="41" fillId="5" borderId="0" xfId="12" applyFont="1" applyFill="1" applyBorder="1" applyAlignment="1">
      <alignment vertical="center" wrapText="1"/>
    </xf>
    <xf numFmtId="0" fontId="41" fillId="5" borderId="0" xfId="12" applyFont="1" applyFill="1" applyBorder="1" applyAlignment="1">
      <alignment horizontal="center" vertical="center" wrapText="1"/>
    </xf>
    <xf numFmtId="0" fontId="47" fillId="5" borderId="0" xfId="12" applyFont="1" applyFill="1" applyAlignment="1">
      <alignment horizontal="center" vertical="center" wrapText="1"/>
    </xf>
    <xf numFmtId="0" fontId="45" fillId="5" borderId="0" xfId="12" applyFont="1" applyFill="1" applyBorder="1" applyAlignment="1">
      <alignment vertical="center" wrapText="1"/>
    </xf>
    <xf numFmtId="0" fontId="47" fillId="5" borderId="0" xfId="12" applyFont="1" applyFill="1" applyBorder="1" applyAlignment="1">
      <alignment horizontal="center" vertical="center" wrapText="1"/>
    </xf>
    <xf numFmtId="0" fontId="9" fillId="5" borderId="0" xfId="12" applyFont="1" applyFill="1" applyBorder="1" applyAlignment="1">
      <alignment horizontal="center" vertical="center" wrapText="1"/>
    </xf>
    <xf numFmtId="0" fontId="45" fillId="5" borderId="0" xfId="12" applyFont="1" applyFill="1" applyAlignment="1">
      <alignment vertical="center" wrapText="1"/>
    </xf>
    <xf numFmtId="0" fontId="48" fillId="5" borderId="0" xfId="12" applyNumberFormat="1" applyFont="1" applyFill="1" applyBorder="1" applyAlignment="1">
      <alignment horizontal="center" vertical="center" wrapText="1"/>
    </xf>
    <xf numFmtId="0" fontId="41" fillId="5" borderId="15" xfId="12" applyFont="1" applyFill="1" applyBorder="1" applyAlignment="1">
      <alignment vertical="center" wrapText="1"/>
    </xf>
    <xf numFmtId="0" fontId="7" fillId="0" borderId="0" xfId="9" applyFont="1" applyFill="1" applyAlignment="1">
      <alignment vertical="top" wrapText="1"/>
    </xf>
    <xf numFmtId="0" fontId="7" fillId="0" borderId="35" xfId="0" applyFont="1" applyBorder="1" applyAlignment="1">
      <alignment vertical="top"/>
    </xf>
    <xf numFmtId="0" fontId="0" fillId="0" borderId="40" xfId="0" applyBorder="1" applyAlignment="1">
      <alignment vertical="top"/>
    </xf>
    <xf numFmtId="0" fontId="7" fillId="0" borderId="35" xfId="0" applyFont="1" applyFill="1" applyBorder="1" applyAlignment="1">
      <alignment vertical="top"/>
    </xf>
    <xf numFmtId="0" fontId="0" fillId="0" borderId="38" xfId="0" applyFill="1" applyBorder="1" applyAlignment="1">
      <alignment vertical="top"/>
    </xf>
    <xf numFmtId="2" fontId="7" fillId="2" borderId="0" xfId="0" applyNumberFormat="1" applyFont="1" applyFill="1" applyAlignment="1">
      <alignment vertical="top"/>
    </xf>
    <xf numFmtId="4" fontId="7" fillId="0" borderId="0" xfId="0" applyNumberFormat="1" applyFont="1" applyAlignment="1">
      <alignment vertical="top"/>
    </xf>
    <xf numFmtId="0" fontId="19" fillId="0" borderId="36" xfId="0" applyFont="1" applyBorder="1" applyAlignment="1">
      <alignment vertical="top"/>
    </xf>
    <xf numFmtId="4" fontId="7" fillId="0" borderId="28" xfId="0" applyNumberFormat="1" applyFont="1" applyBorder="1" applyAlignment="1">
      <alignment vertical="top"/>
    </xf>
    <xf numFmtId="0" fontId="10" fillId="3" borderId="6" xfId="9" applyFont="1" applyFill="1" applyBorder="1" applyAlignment="1">
      <alignment horizontal="left"/>
    </xf>
    <xf numFmtId="2" fontId="13" fillId="0" borderId="0" xfId="9" applyNumberFormat="1" applyFont="1" applyBorder="1" applyAlignment="1">
      <alignment horizontal="left" vertical="top"/>
    </xf>
    <xf numFmtId="2" fontId="10" fillId="0" borderId="11" xfId="9" applyNumberFormat="1" applyFont="1" applyBorder="1" applyAlignment="1">
      <alignment horizontal="center" vertical="top" wrapText="1"/>
    </xf>
    <xf numFmtId="0" fontId="13" fillId="0" borderId="12" xfId="9" applyFont="1" applyFill="1" applyBorder="1" applyAlignment="1">
      <alignment vertical="top"/>
    </xf>
    <xf numFmtId="2" fontId="7" fillId="0" borderId="28" xfId="0" applyNumberFormat="1" applyFont="1" applyBorder="1"/>
    <xf numFmtId="0" fontId="6" fillId="0" borderId="0" xfId="0" applyFont="1" applyAlignment="1">
      <alignment vertical="top"/>
    </xf>
    <xf numFmtId="0" fontId="7" fillId="6" borderId="11" xfId="0" applyFont="1" applyFill="1" applyBorder="1" applyAlignment="1">
      <alignment horizontal="left" vertical="top"/>
    </xf>
    <xf numFmtId="0" fontId="19" fillId="2" borderId="11" xfId="0" applyFont="1" applyFill="1" applyBorder="1" applyAlignment="1">
      <alignment vertical="top"/>
    </xf>
    <xf numFmtId="0" fontId="7" fillId="0" borderId="0" xfId="0" applyNumberFormat="1" applyFont="1" applyFill="1" applyAlignment="1">
      <alignment vertical="top"/>
    </xf>
    <xf numFmtId="2" fontId="7" fillId="0" borderId="0" xfId="0" applyNumberFormat="1" applyFont="1" applyFill="1" applyAlignment="1">
      <alignment vertical="top"/>
    </xf>
    <xf numFmtId="0" fontId="6" fillId="0" borderId="0" xfId="0" applyFont="1"/>
    <xf numFmtId="2" fontId="7" fillId="0" borderId="0" xfId="0" applyNumberFormat="1" applyFont="1" applyBorder="1"/>
    <xf numFmtId="0" fontId="24" fillId="0" borderId="0" xfId="0" applyFont="1"/>
    <xf numFmtId="9" fontId="7" fillId="0" borderId="0" xfId="0" applyNumberFormat="1" applyFont="1" applyBorder="1"/>
    <xf numFmtId="10" fontId="7" fillId="0" borderId="0" xfId="0" applyNumberFormat="1" applyFont="1"/>
    <xf numFmtId="1" fontId="7" fillId="0" borderId="0" xfId="0" applyNumberFormat="1" applyFont="1" applyFill="1" applyBorder="1" applyAlignment="1">
      <alignment vertical="top"/>
    </xf>
    <xf numFmtId="0" fontId="19" fillId="0" borderId="36" xfId="9" applyFont="1" applyFill="1" applyBorder="1" applyAlignment="1">
      <alignment vertical="top"/>
    </xf>
    <xf numFmtId="0" fontId="6" fillId="0" borderId="0" xfId="0" applyFont="1" applyAlignment="1">
      <alignment vertical="top" wrapText="1"/>
    </xf>
    <xf numFmtId="0" fontId="0" fillId="0" borderId="0" xfId="0" applyAlignment="1"/>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Fill="1"/>
    <xf numFmtId="0" fontId="6" fillId="0" borderId="2" xfId="0" applyFont="1" applyBorder="1" applyAlignment="1">
      <alignment horizontal="center"/>
    </xf>
    <xf numFmtId="0" fontId="19" fillId="0" borderId="0" xfId="0" applyFont="1" applyFill="1" applyAlignment="1">
      <alignment vertical="top"/>
    </xf>
    <xf numFmtId="0" fontId="19" fillId="0" borderId="11" xfId="0" applyFont="1" applyBorder="1" applyAlignment="1">
      <alignment vertical="top"/>
    </xf>
    <xf numFmtId="0" fontId="19" fillId="0" borderId="12" xfId="0" applyFont="1" applyFill="1" applyBorder="1" applyAlignment="1">
      <alignment vertical="top" wrapText="1"/>
    </xf>
    <xf numFmtId="0" fontId="19" fillId="0" borderId="0" xfId="0" applyFont="1" applyFill="1" applyBorder="1" applyAlignment="1">
      <alignment vertical="top"/>
    </xf>
    <xf numFmtId="0" fontId="40" fillId="0" borderId="0" xfId="0" applyFont="1" applyFill="1"/>
    <xf numFmtId="0" fontId="51" fillId="0" borderId="0" xfId="17"/>
    <xf numFmtId="2" fontId="52" fillId="0" borderId="0" xfId="17" applyNumberFormat="1" applyFont="1"/>
    <xf numFmtId="165" fontId="52" fillId="0" borderId="0" xfId="17" applyNumberFormat="1" applyFont="1"/>
    <xf numFmtId="0" fontId="13" fillId="0" borderId="12" xfId="12" applyFont="1" applyFill="1" applyBorder="1" applyAlignment="1">
      <alignment vertical="top"/>
    </xf>
    <xf numFmtId="0" fontId="13" fillId="0" borderId="13" xfId="12" applyFont="1" applyFill="1" applyBorder="1" applyAlignment="1">
      <alignment vertical="top"/>
    </xf>
    <xf numFmtId="0" fontId="13" fillId="0" borderId="12" xfId="12" applyFont="1" applyBorder="1" applyAlignment="1">
      <alignment vertical="top"/>
    </xf>
    <xf numFmtId="0" fontId="7" fillId="0" borderId="0" xfId="12" applyFont="1" applyBorder="1" applyAlignment="1">
      <alignment horizontal="right" vertical="top"/>
    </xf>
    <xf numFmtId="0" fontId="13" fillId="0" borderId="29" xfId="0" applyFont="1" applyFill="1" applyBorder="1" applyAlignment="1">
      <alignment vertical="top"/>
    </xf>
    <xf numFmtId="0" fontId="13" fillId="0" borderId="46" xfId="0" applyFont="1" applyBorder="1" applyAlignment="1">
      <alignment vertical="top" wrapText="1"/>
    </xf>
    <xf numFmtId="0" fontId="13" fillId="0" borderId="12" xfId="0" applyFont="1" applyFill="1" applyBorder="1" applyAlignment="1">
      <alignment vertical="top"/>
    </xf>
    <xf numFmtId="0" fontId="13" fillId="0" borderId="12" xfId="21" applyFont="1" applyFill="1" applyBorder="1" applyAlignment="1">
      <alignment vertical="top"/>
    </xf>
    <xf numFmtId="0" fontId="13" fillId="0" borderId="13" xfId="21" applyFont="1" applyFill="1" applyBorder="1" applyAlignment="1">
      <alignment vertical="top"/>
    </xf>
    <xf numFmtId="0" fontId="19" fillId="0" borderId="12" xfId="21" applyFont="1" applyFill="1" applyBorder="1" applyAlignment="1">
      <alignment vertical="top" wrapText="1"/>
    </xf>
    <xf numFmtId="0" fontId="19" fillId="0" borderId="11" xfId="21" applyFont="1" applyFill="1" applyBorder="1" applyAlignment="1">
      <alignment vertical="top"/>
    </xf>
    <xf numFmtId="0" fontId="19" fillId="0" borderId="12" xfId="21" applyFont="1" applyFill="1" applyBorder="1" applyAlignment="1">
      <alignment vertical="top"/>
    </xf>
    <xf numFmtId="0" fontId="19" fillId="0" borderId="11" xfId="21" applyFont="1" applyFill="1" applyBorder="1" applyAlignment="1">
      <alignment horizontal="left" vertical="top"/>
    </xf>
    <xf numFmtId="0" fontId="19" fillId="0" borderId="13" xfId="21" applyFont="1" applyFill="1" applyBorder="1" applyAlignment="1">
      <alignment vertical="top" wrapText="1"/>
    </xf>
    <xf numFmtId="0" fontId="19" fillId="0" borderId="12" xfId="21" applyFont="1" applyBorder="1" applyAlignment="1">
      <alignment vertical="top" wrapText="1"/>
    </xf>
    <xf numFmtId="0" fontId="13" fillId="0" borderId="12" xfId="21" applyFont="1" applyBorder="1" applyAlignment="1">
      <alignment vertical="top"/>
    </xf>
    <xf numFmtId="0" fontId="7" fillId="0" borderId="0" xfId="21" applyFont="1" applyBorder="1" applyAlignment="1">
      <alignment horizontal="right" vertical="top"/>
    </xf>
    <xf numFmtId="0" fontId="6" fillId="0" borderId="11" xfId="21" applyBorder="1" applyAlignment="1">
      <alignment vertical="top"/>
    </xf>
    <xf numFmtId="0" fontId="6" fillId="0" borderId="0" xfId="21" applyBorder="1" applyAlignment="1">
      <alignment vertical="top"/>
    </xf>
    <xf numFmtId="0" fontId="6" fillId="0" borderId="13" xfId="0" applyFont="1" applyFill="1" applyBorder="1" applyAlignment="1">
      <alignment vertical="top" wrapText="1"/>
    </xf>
    <xf numFmtId="0" fontId="7" fillId="0" borderId="0" xfId="0" applyNumberFormat="1" applyFont="1" applyFill="1" applyBorder="1" applyAlignment="1">
      <alignment horizontal="right" vertical="top"/>
    </xf>
    <xf numFmtId="0" fontId="19" fillId="0" borderId="12" xfId="12" applyFont="1" applyFill="1" applyBorder="1" applyAlignment="1">
      <alignment vertical="top" wrapText="1"/>
    </xf>
    <xf numFmtId="0" fontId="7" fillId="0" borderId="11" xfId="12" applyFont="1" applyFill="1" applyBorder="1" applyAlignment="1">
      <alignment vertical="top"/>
    </xf>
    <xf numFmtId="0" fontId="7" fillId="0" borderId="0" xfId="12" applyFont="1" applyFill="1" applyBorder="1" applyAlignment="1">
      <alignment vertical="top"/>
    </xf>
    <xf numFmtId="0" fontId="41" fillId="5" borderId="0" xfId="12" applyFont="1" applyFill="1" applyBorder="1" applyAlignment="1">
      <alignment vertical="center" wrapText="1"/>
    </xf>
    <xf numFmtId="0" fontId="40" fillId="0" borderId="0" xfId="9" applyFont="1" applyFill="1" applyBorder="1"/>
    <xf numFmtId="0" fontId="40" fillId="0" borderId="0" xfId="9" applyFont="1" applyBorder="1"/>
    <xf numFmtId="0" fontId="54" fillId="0" borderId="0" xfId="0" applyFont="1"/>
    <xf numFmtId="0" fontId="41" fillId="5" borderId="0" xfId="12" applyFont="1" applyFill="1" applyBorder="1" applyAlignment="1">
      <alignment vertical="center" wrapText="1"/>
    </xf>
    <xf numFmtId="0" fontId="6" fillId="0" borderId="15" xfId="0" applyFont="1" applyBorder="1" applyAlignment="1">
      <alignment horizontal="center"/>
    </xf>
    <xf numFmtId="0" fontId="6" fillId="0" borderId="7" xfId="0" applyFont="1" applyBorder="1" applyAlignment="1">
      <alignment horizontal="center"/>
    </xf>
    <xf numFmtId="2" fontId="7" fillId="3" borderId="2" xfId="0" applyNumberFormat="1" applyFont="1" applyFill="1" applyBorder="1" applyAlignment="1">
      <alignment horizontal="left"/>
    </xf>
    <xf numFmtId="167" fontId="7" fillId="3" borderId="24" xfId="0" applyNumberFormat="1" applyFont="1" applyFill="1" applyBorder="1" applyAlignment="1">
      <alignment horizontal="left"/>
    </xf>
    <xf numFmtId="2" fontId="7" fillId="3" borderId="7" xfId="0" applyNumberFormat="1" applyFont="1" applyFill="1" applyBorder="1" applyAlignment="1">
      <alignment horizontal="left"/>
    </xf>
    <xf numFmtId="0" fontId="10" fillId="4" borderId="9" xfId="0" applyFont="1" applyFill="1" applyBorder="1"/>
    <xf numFmtId="167" fontId="7" fillId="4" borderId="23" xfId="0" applyNumberFormat="1" applyFont="1" applyFill="1" applyBorder="1" applyAlignment="1">
      <alignment horizontal="left"/>
    </xf>
    <xf numFmtId="2" fontId="7" fillId="4" borderId="18" xfId="0" applyNumberFormat="1" applyFont="1" applyFill="1" applyBorder="1" applyAlignment="1">
      <alignment horizontal="left"/>
    </xf>
    <xf numFmtId="167" fontId="7" fillId="4" borderId="24" xfId="0" applyNumberFormat="1" applyFont="1" applyFill="1" applyBorder="1" applyAlignment="1">
      <alignment horizontal="left" wrapText="1"/>
    </xf>
    <xf numFmtId="2" fontId="7" fillId="4" borderId="19" xfId="0" applyNumberFormat="1" applyFont="1" applyFill="1" applyBorder="1" applyAlignment="1">
      <alignment horizontal="left"/>
    </xf>
    <xf numFmtId="0" fontId="10" fillId="4" borderId="10" xfId="0" applyFont="1" applyFill="1" applyBorder="1"/>
    <xf numFmtId="167" fontId="7" fillId="4" borderId="27" xfId="0" applyNumberFormat="1" applyFont="1" applyFill="1" applyBorder="1" applyAlignment="1">
      <alignment horizontal="left"/>
    </xf>
    <xf numFmtId="2" fontId="7" fillId="4" borderId="20" xfId="0" applyNumberFormat="1" applyFont="1" applyFill="1" applyBorder="1" applyAlignment="1">
      <alignment horizontal="left"/>
    </xf>
    <xf numFmtId="167" fontId="7" fillId="4" borderId="25" xfId="0" applyNumberFormat="1" applyFont="1" applyFill="1" applyBorder="1" applyAlignment="1">
      <alignment horizontal="left" wrapText="1"/>
    </xf>
    <xf numFmtId="2" fontId="7" fillId="4" borderId="21" xfId="0" applyNumberFormat="1" applyFont="1" applyFill="1" applyBorder="1" applyAlignment="1">
      <alignment horizontal="left"/>
    </xf>
    <xf numFmtId="0" fontId="6" fillId="0" borderId="0" xfId="21" applyFont="1" applyAlignment="1">
      <alignment vertical="top"/>
    </xf>
    <xf numFmtId="0" fontId="12" fillId="0" borderId="0" xfId="21" applyFont="1" applyFill="1" applyBorder="1"/>
    <xf numFmtId="0" fontId="6" fillId="0" borderId="0" xfId="21" applyBorder="1"/>
    <xf numFmtId="0" fontId="7" fillId="0" borderId="0" xfId="21" applyFont="1" applyBorder="1" applyAlignment="1">
      <alignment vertical="top"/>
    </xf>
    <xf numFmtId="0" fontId="7" fillId="0" borderId="0" xfId="21" applyFont="1" applyBorder="1"/>
    <xf numFmtId="2" fontId="7" fillId="0" borderId="0" xfId="21" applyNumberFormat="1" applyFont="1" applyBorder="1"/>
    <xf numFmtId="0" fontId="7" fillId="0" borderId="0" xfId="21" applyFont="1" applyFill="1" applyBorder="1" applyAlignment="1">
      <alignment vertical="top"/>
    </xf>
    <xf numFmtId="1" fontId="7" fillId="0" borderId="0" xfId="21" applyNumberFormat="1" applyFont="1" applyFill="1" applyBorder="1"/>
    <xf numFmtId="0" fontId="37" fillId="0" borderId="0" xfId="21" applyFont="1" applyAlignment="1">
      <alignment vertical="top"/>
    </xf>
    <xf numFmtId="1" fontId="7" fillId="0" borderId="0" xfId="21" applyNumberFormat="1" applyFont="1" applyBorder="1"/>
    <xf numFmtId="0" fontId="7" fillId="0" borderId="0" xfId="21" applyFont="1" applyBorder="1" applyAlignment="1">
      <alignment horizontal="center"/>
    </xf>
    <xf numFmtId="9" fontId="7" fillId="2" borderId="0" xfId="21" applyNumberFormat="1" applyFont="1" applyFill="1" applyBorder="1" applyAlignment="1">
      <alignment horizontal="right" vertical="top"/>
    </xf>
    <xf numFmtId="0" fontId="7" fillId="0" borderId="11" xfId="21" applyFont="1" applyBorder="1" applyAlignment="1">
      <alignment vertical="top"/>
    </xf>
    <xf numFmtId="167" fontId="7" fillId="0" borderId="0" xfId="21" applyNumberFormat="1" applyFont="1" applyFill="1" applyBorder="1" applyAlignment="1">
      <alignment horizontal="right" vertical="top"/>
    </xf>
    <xf numFmtId="0" fontId="7" fillId="0" borderId="0" xfId="21" applyFont="1" applyFill="1" applyBorder="1"/>
    <xf numFmtId="0" fontId="38" fillId="0" borderId="0" xfId="21" applyFont="1" applyAlignment="1"/>
    <xf numFmtId="0" fontId="19" fillId="2" borderId="13" xfId="21" applyFont="1" applyFill="1" applyBorder="1" applyAlignment="1">
      <alignment vertical="top" wrapText="1"/>
    </xf>
    <xf numFmtId="0" fontId="7" fillId="2" borderId="0" xfId="21" applyFont="1" applyFill="1" applyBorder="1" applyAlignment="1">
      <alignment vertical="top"/>
    </xf>
    <xf numFmtId="0" fontId="21" fillId="0" borderId="0" xfId="21" applyFont="1" applyFill="1" applyAlignment="1">
      <alignment vertical="top"/>
    </xf>
    <xf numFmtId="0" fontId="7" fillId="0" borderId="11" xfId="21" applyFont="1" applyFill="1" applyBorder="1" applyAlignment="1">
      <alignment vertical="top"/>
    </xf>
    <xf numFmtId="0" fontId="19" fillId="0" borderId="13" xfId="21" applyFont="1" applyFill="1" applyBorder="1" applyAlignment="1">
      <alignment vertical="top"/>
    </xf>
    <xf numFmtId="167" fontId="7" fillId="0" borderId="0" xfId="21" applyNumberFormat="1" applyFont="1" applyBorder="1" applyAlignment="1">
      <alignment horizontal="right" vertical="top"/>
    </xf>
    <xf numFmtId="0" fontId="21" fillId="0" borderId="0" xfId="21" applyFont="1" applyFill="1" applyAlignment="1">
      <alignment vertical="top" wrapText="1"/>
    </xf>
    <xf numFmtId="167" fontId="7" fillId="0" borderId="0" xfId="21" applyNumberFormat="1" applyFont="1" applyFill="1" applyBorder="1" applyAlignment="1">
      <alignment vertical="top"/>
    </xf>
    <xf numFmtId="0" fontId="19" fillId="0" borderId="12" xfId="21" applyFont="1" applyBorder="1" applyAlignment="1">
      <alignment vertical="top"/>
    </xf>
    <xf numFmtId="0" fontId="38" fillId="0" borderId="0" xfId="21" applyFont="1" applyBorder="1"/>
    <xf numFmtId="0" fontId="6" fillId="0" borderId="0" xfId="21" applyFill="1" applyBorder="1"/>
    <xf numFmtId="0" fontId="36" fillId="0" borderId="0" xfId="21" applyFont="1" applyFill="1" applyBorder="1"/>
    <xf numFmtId="0" fontId="7" fillId="0" borderId="0" xfId="21" applyFont="1" applyFill="1" applyBorder="1" applyAlignment="1">
      <alignment horizontal="right" vertical="top"/>
    </xf>
    <xf numFmtId="0" fontId="6" fillId="0" borderId="0" xfId="21" applyFill="1" applyBorder="1" applyAlignment="1">
      <alignment vertical="top"/>
    </xf>
    <xf numFmtId="0" fontId="22" fillId="0" borderId="13" xfId="21" applyFont="1" applyFill="1" applyBorder="1" applyAlignment="1">
      <alignment vertical="top" wrapText="1"/>
    </xf>
    <xf numFmtId="2" fontId="7" fillId="0" borderId="0" xfId="21" applyNumberFormat="1" applyFont="1" applyFill="1" applyBorder="1" applyAlignment="1">
      <alignment horizontal="right" vertical="top"/>
    </xf>
    <xf numFmtId="0" fontId="19" fillId="2" borderId="13" xfId="21" applyFont="1" applyFill="1" applyBorder="1" applyAlignment="1">
      <alignment vertical="top"/>
    </xf>
    <xf numFmtId="4" fontId="7" fillId="0" borderId="0" xfId="21" applyNumberFormat="1" applyFont="1" applyFill="1" applyBorder="1" applyAlignment="1">
      <alignment horizontal="right" vertical="top"/>
    </xf>
    <xf numFmtId="0" fontId="22" fillId="0" borderId="12" xfId="21" applyFont="1" applyBorder="1" applyAlignment="1">
      <alignment vertical="top" wrapText="1"/>
    </xf>
    <xf numFmtId="2" fontId="7" fillId="0" borderId="0" xfId="21" applyNumberFormat="1" applyFont="1" applyBorder="1" applyAlignment="1">
      <alignment horizontal="right" vertical="top"/>
    </xf>
    <xf numFmtId="4" fontId="7" fillId="0" borderId="0" xfId="21" applyNumberFormat="1" applyFont="1" applyFill="1" applyAlignment="1">
      <alignment horizontal="right" vertical="top"/>
    </xf>
    <xf numFmtId="0" fontId="13" fillId="0" borderId="0" xfId="21" applyFont="1" applyFill="1" applyBorder="1" applyAlignment="1">
      <alignment horizontal="left" vertical="top"/>
    </xf>
    <xf numFmtId="2" fontId="7" fillId="0" borderId="0" xfId="0" applyNumberFormat="1" applyFont="1" applyFill="1" applyBorder="1" applyAlignment="1">
      <alignment vertical="top"/>
    </xf>
    <xf numFmtId="0" fontId="7" fillId="0" borderId="35" xfId="21" applyFont="1" applyBorder="1" applyAlignment="1">
      <alignment vertical="top"/>
    </xf>
    <xf numFmtId="0" fontId="6" fillId="0" borderId="40" xfId="21" applyBorder="1" applyAlignment="1">
      <alignment vertical="top"/>
    </xf>
    <xf numFmtId="0" fontId="6" fillId="0" borderId="0" xfId="21" applyFill="1"/>
    <xf numFmtId="0" fontId="6" fillId="0" borderId="0" xfId="21"/>
    <xf numFmtId="0" fontId="6" fillId="0" borderId="0" xfId="9" applyFont="1" applyFill="1" applyAlignment="1">
      <alignment vertical="top"/>
    </xf>
    <xf numFmtId="0" fontId="49" fillId="2" borderId="0" xfId="0" applyFont="1" applyFill="1" applyBorder="1" applyAlignment="1">
      <alignment vertical="top"/>
    </xf>
    <xf numFmtId="0" fontId="6" fillId="0" borderId="0" xfId="9" applyFont="1"/>
    <xf numFmtId="2" fontId="7" fillId="0" borderId="0" xfId="21" applyNumberFormat="1" applyFont="1" applyFill="1" applyAlignment="1">
      <alignment vertical="top"/>
    </xf>
    <xf numFmtId="0" fontId="0" fillId="0" borderId="0" xfId="0" applyAlignment="1"/>
    <xf numFmtId="0" fontId="8" fillId="0" borderId="0" xfId="21" applyFont="1" applyFill="1"/>
    <xf numFmtId="0" fontId="35" fillId="2" borderId="0" xfId="21" applyFont="1" applyFill="1"/>
    <xf numFmtId="0" fontId="9" fillId="0" borderId="0" xfId="21" applyFont="1" applyFill="1"/>
    <xf numFmtId="0" fontId="10" fillId="0" borderId="0" xfId="21" applyFont="1"/>
    <xf numFmtId="0" fontId="6" fillId="0" borderId="0" xfId="21" applyAlignment="1"/>
    <xf numFmtId="49" fontId="6" fillId="0" borderId="0" xfId="21" applyNumberFormat="1"/>
    <xf numFmtId="0" fontId="8" fillId="0" borderId="0" xfId="21" applyFont="1"/>
    <xf numFmtId="0" fontId="8" fillId="0" borderId="3" xfId="21" applyFont="1" applyFill="1" applyBorder="1"/>
    <xf numFmtId="0" fontId="8" fillId="0" borderId="16" xfId="21" applyFont="1" applyBorder="1" applyAlignment="1">
      <alignment horizontal="center"/>
    </xf>
    <xf numFmtId="0" fontId="8" fillId="0" borderId="14" xfId="21" applyFont="1" applyBorder="1" applyAlignment="1">
      <alignment horizontal="center"/>
    </xf>
    <xf numFmtId="0" fontId="10" fillId="0" borderId="4" xfId="21" applyFont="1" applyBorder="1" applyAlignment="1">
      <alignment horizontal="left" vertical="center"/>
    </xf>
    <xf numFmtId="0" fontId="6" fillId="0" borderId="1" xfId="21" applyFont="1" applyBorder="1" applyAlignment="1">
      <alignment horizontal="center" vertical="center" wrapText="1"/>
    </xf>
    <xf numFmtId="0" fontId="6" fillId="0" borderId="17" xfId="21" applyFont="1" applyBorder="1" applyAlignment="1">
      <alignment horizontal="center" vertical="center" wrapText="1"/>
    </xf>
    <xf numFmtId="0" fontId="6" fillId="0" borderId="5" xfId="21" applyFont="1" applyBorder="1" applyAlignment="1">
      <alignment horizontal="center" vertical="center" wrapText="1"/>
    </xf>
    <xf numFmtId="0" fontId="10" fillId="0" borderId="6" xfId="21" applyFont="1" applyBorder="1"/>
    <xf numFmtId="0" fontId="6" fillId="0" borderId="2" xfId="21" applyFont="1" applyBorder="1" applyAlignment="1">
      <alignment horizontal="center"/>
    </xf>
    <xf numFmtId="0" fontId="6" fillId="0" borderId="15" xfId="21" applyFont="1" applyBorder="1" applyAlignment="1">
      <alignment horizontal="center"/>
    </xf>
    <xf numFmtId="0" fontId="6" fillId="0" borderId="7" xfId="21" applyFont="1" applyBorder="1" applyAlignment="1">
      <alignment horizontal="center"/>
    </xf>
    <xf numFmtId="0" fontId="10" fillId="3" borderId="8" xfId="21" applyFont="1" applyFill="1" applyBorder="1" applyAlignment="1">
      <alignment horizontal="left"/>
    </xf>
    <xf numFmtId="0" fontId="10" fillId="4" borderId="9" xfId="21" applyFont="1" applyFill="1" applyBorder="1"/>
    <xf numFmtId="0" fontId="10" fillId="4" borderId="10" xfId="21" applyFont="1" applyFill="1" applyBorder="1"/>
    <xf numFmtId="0" fontId="10" fillId="0" borderId="0" xfId="21" applyFont="1" applyBorder="1"/>
    <xf numFmtId="0" fontId="12" fillId="0" borderId="0" xfId="21" applyFont="1" applyBorder="1" applyAlignment="1">
      <alignment wrapText="1"/>
    </xf>
    <xf numFmtId="0" fontId="13" fillId="0" borderId="0" xfId="21" applyFont="1" applyAlignment="1">
      <alignment vertical="top"/>
    </xf>
    <xf numFmtId="0" fontId="6" fillId="0" borderId="0" xfId="21" applyAlignment="1">
      <alignment vertical="top"/>
    </xf>
    <xf numFmtId="0" fontId="6" fillId="0" borderId="0" xfId="21" applyAlignment="1">
      <alignment horizontal="center" vertical="top"/>
    </xf>
    <xf numFmtId="0" fontId="6" fillId="0" borderId="0" xfId="21" applyAlignment="1">
      <alignment horizontal="left" vertical="top"/>
    </xf>
    <xf numFmtId="0" fontId="19" fillId="2" borderId="0" xfId="21" applyFont="1" applyFill="1" applyAlignment="1">
      <alignment horizontal="center" vertical="top"/>
    </xf>
    <xf numFmtId="0" fontId="19" fillId="2" borderId="0" xfId="21" applyFont="1" applyFill="1" applyAlignment="1">
      <alignment horizontal="left" vertical="top"/>
    </xf>
    <xf numFmtId="9" fontId="7" fillId="0" borderId="0" xfId="21" applyNumberFormat="1" applyFont="1" applyFill="1" applyBorder="1" applyAlignment="1">
      <alignment horizontal="center"/>
    </xf>
    <xf numFmtId="9" fontId="19" fillId="2" borderId="0" xfId="21" applyNumberFormat="1" applyFont="1" applyFill="1" applyAlignment="1">
      <alignment horizontal="right" vertical="top"/>
    </xf>
    <xf numFmtId="9" fontId="19" fillId="2" borderId="0" xfId="21" applyNumberFormat="1" applyFont="1" applyFill="1" applyAlignment="1">
      <alignment horizontal="center" vertical="top"/>
    </xf>
    <xf numFmtId="9" fontId="7" fillId="0" borderId="0" xfId="21" applyNumberFormat="1" applyFont="1" applyBorder="1" applyAlignment="1">
      <alignment horizontal="center"/>
    </xf>
    <xf numFmtId="0" fontId="19" fillId="0" borderId="0" xfId="21" applyFont="1" applyAlignment="1">
      <alignment vertical="top"/>
    </xf>
    <xf numFmtId="0" fontId="6" fillId="0" borderId="0" xfId="21" applyFont="1" applyBorder="1"/>
    <xf numFmtId="0" fontId="10" fillId="3" borderId="0" xfId="21" applyFont="1" applyFill="1" applyBorder="1" applyAlignment="1">
      <alignment horizontal="left" vertical="top"/>
    </xf>
    <xf numFmtId="2" fontId="10" fillId="3" borderId="0" xfId="21" applyNumberFormat="1" applyFont="1" applyFill="1" applyBorder="1" applyAlignment="1">
      <alignment horizontal="center" vertical="top"/>
    </xf>
    <xf numFmtId="0" fontId="13" fillId="0" borderId="29" xfId="21" applyFont="1" applyBorder="1" applyAlignment="1">
      <alignment vertical="top"/>
    </xf>
    <xf numFmtId="2" fontId="13" fillId="0" borderId="30" xfId="21" applyNumberFormat="1" applyFont="1" applyBorder="1" applyAlignment="1">
      <alignment horizontal="left" vertical="top"/>
    </xf>
    <xf numFmtId="2" fontId="10" fillId="0" borderId="31" xfId="21" applyNumberFormat="1" applyFont="1" applyBorder="1" applyAlignment="1">
      <alignment horizontal="center" vertical="top" wrapText="1"/>
    </xf>
    <xf numFmtId="0" fontId="13" fillId="0" borderId="30" xfId="21" applyFont="1" applyBorder="1" applyAlignment="1">
      <alignment vertical="top"/>
    </xf>
    <xf numFmtId="2" fontId="13" fillId="0" borderId="32" xfId="21" applyNumberFormat="1" applyFont="1" applyBorder="1" applyAlignment="1">
      <alignment horizontal="left" vertical="top"/>
    </xf>
    <xf numFmtId="2" fontId="10" fillId="0" borderId="30" xfId="21" applyNumberFormat="1" applyFont="1" applyBorder="1" applyAlignment="1">
      <alignment horizontal="center" vertical="top" wrapText="1"/>
    </xf>
    <xf numFmtId="1" fontId="7" fillId="0" borderId="0" xfId="21" applyNumberFormat="1" applyFont="1" applyFill="1" applyAlignment="1">
      <alignment vertical="top"/>
    </xf>
    <xf numFmtId="0" fontId="7" fillId="0" borderId="0" xfId="21" applyFont="1" applyFill="1" applyAlignment="1">
      <alignment horizontal="right" vertical="top"/>
    </xf>
    <xf numFmtId="0" fontId="37" fillId="0" borderId="0" xfId="21" applyFont="1" applyBorder="1"/>
    <xf numFmtId="0" fontId="37" fillId="0" borderId="0" xfId="21" applyFont="1" applyBorder="1" applyAlignment="1">
      <alignment horizontal="center"/>
    </xf>
    <xf numFmtId="0" fontId="7" fillId="0" borderId="0" xfId="21" applyNumberFormat="1" applyFont="1" applyBorder="1" applyAlignment="1">
      <alignment horizontal="right" vertical="top"/>
    </xf>
    <xf numFmtId="0" fontId="7" fillId="2" borderId="0" xfId="21" applyFont="1" applyFill="1" applyBorder="1" applyAlignment="1">
      <alignment horizontal="right" vertical="top"/>
    </xf>
    <xf numFmtId="0" fontId="6" fillId="0" borderId="13" xfId="21" applyFont="1" applyFill="1" applyBorder="1" applyAlignment="1">
      <alignment vertical="top" wrapText="1"/>
    </xf>
    <xf numFmtId="0" fontId="6" fillId="0" borderId="12" xfId="21" applyFont="1" applyBorder="1" applyAlignment="1">
      <alignment vertical="top" wrapText="1"/>
    </xf>
    <xf numFmtId="0" fontId="7" fillId="0" borderId="28" xfId="21" applyFont="1" applyBorder="1" applyAlignment="1">
      <alignment vertical="top"/>
    </xf>
    <xf numFmtId="0" fontId="7" fillId="0" borderId="28" xfId="21" applyFont="1" applyFill="1" applyBorder="1" applyAlignment="1">
      <alignment horizontal="left" vertical="top" wrapText="1"/>
    </xf>
    <xf numFmtId="0" fontId="6" fillId="0" borderId="0" xfId="21" applyFill="1" applyAlignment="1">
      <alignment horizontal="center" vertical="top"/>
    </xf>
    <xf numFmtId="0" fontId="28" fillId="0" borderId="0" xfId="21" applyFont="1" applyFill="1" applyBorder="1"/>
    <xf numFmtId="0" fontId="6" fillId="0" borderId="12" xfId="21" applyBorder="1" applyAlignment="1">
      <alignment vertical="top"/>
    </xf>
    <xf numFmtId="0" fontId="6" fillId="0" borderId="13" xfId="21" applyFill="1" applyBorder="1" applyAlignment="1">
      <alignment vertical="top"/>
    </xf>
    <xf numFmtId="0" fontId="6" fillId="0" borderId="0" xfId="21" applyFill="1" applyBorder="1" applyAlignment="1">
      <alignment horizontal="right" vertical="top"/>
    </xf>
    <xf numFmtId="0" fontId="13" fillId="0" borderId="30" xfId="21" applyFont="1" applyBorder="1" applyAlignment="1">
      <alignment horizontal="left" vertical="top"/>
    </xf>
    <xf numFmtId="0" fontId="6" fillId="0" borderId="31" xfId="21" applyBorder="1" applyAlignment="1">
      <alignment vertical="top"/>
    </xf>
    <xf numFmtId="0" fontId="13" fillId="0" borderId="33" xfId="21" applyFont="1" applyFill="1" applyBorder="1" applyAlignment="1">
      <alignment vertical="top"/>
    </xf>
    <xf numFmtId="0" fontId="13" fillId="0" borderId="30" xfId="21" applyFont="1" applyFill="1" applyBorder="1" applyAlignment="1">
      <alignment horizontal="left" vertical="top"/>
    </xf>
    <xf numFmtId="0" fontId="6" fillId="0" borderId="30" xfId="21" applyFill="1" applyBorder="1" applyAlignment="1">
      <alignment vertical="top"/>
    </xf>
    <xf numFmtId="0" fontId="6" fillId="0" borderId="0" xfId="21" applyFont="1" applyFill="1" applyBorder="1"/>
    <xf numFmtId="0" fontId="29" fillId="0" borderId="0" xfId="21" applyFont="1" applyFill="1" applyBorder="1" applyAlignment="1">
      <alignment vertical="top"/>
    </xf>
    <xf numFmtId="0" fontId="21" fillId="0" borderId="0" xfId="21" applyFont="1" applyAlignment="1">
      <alignment vertical="top" wrapText="1"/>
    </xf>
    <xf numFmtId="0" fontId="18" fillId="0" borderId="0" xfId="21" applyFont="1" applyBorder="1" applyAlignment="1">
      <alignment vertical="top"/>
    </xf>
    <xf numFmtId="0" fontId="18" fillId="0" borderId="0" xfId="21" applyFont="1" applyAlignment="1">
      <alignment vertical="top"/>
    </xf>
    <xf numFmtId="2" fontId="7" fillId="3" borderId="11" xfId="0" applyNumberFormat="1" applyFont="1" applyFill="1" applyBorder="1" applyAlignment="1">
      <alignment horizontal="center" vertical="top"/>
    </xf>
    <xf numFmtId="2" fontId="7" fillId="3" borderId="0" xfId="0" applyNumberFormat="1" applyFont="1" applyFill="1" applyBorder="1" applyAlignment="1">
      <alignment horizontal="center" vertical="top"/>
    </xf>
    <xf numFmtId="2" fontId="7" fillId="3" borderId="28" xfId="0" applyNumberFormat="1" applyFont="1" applyFill="1" applyBorder="1" applyAlignment="1">
      <alignment horizontal="center" vertical="top"/>
    </xf>
    <xf numFmtId="2" fontId="7" fillId="0" borderId="31" xfId="0" applyNumberFormat="1" applyFont="1" applyBorder="1" applyAlignment="1">
      <alignment horizontal="center" vertical="top" wrapText="1"/>
    </xf>
    <xf numFmtId="2" fontId="7" fillId="0" borderId="30" xfId="0" applyNumberFormat="1" applyFont="1" applyBorder="1" applyAlignment="1">
      <alignment horizontal="center" vertical="top" wrapText="1"/>
    </xf>
    <xf numFmtId="0" fontId="7" fillId="0" borderId="11" xfId="0" applyFont="1" applyFill="1" applyBorder="1" applyAlignment="1">
      <alignment horizontal="center" vertical="top"/>
    </xf>
    <xf numFmtId="0" fontId="7" fillId="0" borderId="11" xfId="12" applyFont="1" applyBorder="1" applyAlignment="1">
      <alignment vertical="top"/>
    </xf>
    <xf numFmtId="0" fontId="7" fillId="0" borderId="0" xfId="12" applyFont="1" applyBorder="1" applyAlignment="1">
      <alignment vertical="top"/>
    </xf>
    <xf numFmtId="2" fontId="7" fillId="0" borderId="0" xfId="0" applyNumberFormat="1" applyFont="1"/>
    <xf numFmtId="0" fontId="6" fillId="0" borderId="0" xfId="0" applyFont="1" applyFill="1" applyAlignment="1">
      <alignment horizontal="center" vertical="top"/>
    </xf>
    <xf numFmtId="0" fontId="53" fillId="0" borderId="12" xfId="12" applyFont="1" applyBorder="1" applyAlignment="1">
      <alignment vertical="top"/>
    </xf>
    <xf numFmtId="0" fontId="19" fillId="6" borderId="0" xfId="0" applyFont="1" applyFill="1" applyAlignment="1">
      <alignment vertical="top"/>
    </xf>
    <xf numFmtId="0" fontId="19" fillId="6" borderId="0" xfId="0" applyFont="1" applyFill="1" applyAlignment="1">
      <alignment horizontal="center" vertical="top"/>
    </xf>
    <xf numFmtId="0" fontId="19" fillId="6" borderId="0" xfId="0" applyFont="1" applyFill="1" applyAlignment="1">
      <alignment horizontal="left" vertical="top"/>
    </xf>
    <xf numFmtId="9" fontId="19" fillId="6" borderId="0" xfId="0" applyNumberFormat="1" applyFont="1" applyFill="1" applyBorder="1" applyAlignment="1">
      <alignment horizontal="center" vertical="top"/>
    </xf>
    <xf numFmtId="0" fontId="19" fillId="6" borderId="0" xfId="0" applyFont="1" applyFill="1" applyBorder="1" applyAlignment="1">
      <alignment horizontal="left" vertical="top"/>
    </xf>
    <xf numFmtId="9" fontId="19" fillId="6" borderId="0" xfId="0" applyNumberFormat="1" applyFont="1" applyFill="1" applyAlignment="1">
      <alignment horizontal="center" vertical="top"/>
    </xf>
    <xf numFmtId="9" fontId="7" fillId="6" borderId="0" xfId="0" applyNumberFormat="1" applyFont="1" applyFill="1" applyAlignment="1">
      <alignment vertical="top"/>
    </xf>
    <xf numFmtId="0" fontId="6" fillId="0" borderId="31" xfId="0" applyFont="1" applyBorder="1" applyAlignment="1">
      <alignment vertical="top"/>
    </xf>
    <xf numFmtId="0" fontId="6" fillId="0" borderId="30" xfId="0" applyFont="1" applyFill="1" applyBorder="1" applyAlignment="1">
      <alignment vertical="top"/>
    </xf>
    <xf numFmtId="1" fontId="7" fillId="6" borderId="0" xfId="0" applyNumberFormat="1" applyFont="1" applyFill="1" applyAlignment="1">
      <alignment vertical="top"/>
    </xf>
    <xf numFmtId="1" fontId="7" fillId="0" borderId="0" xfId="21" applyNumberFormat="1" applyFont="1" applyFill="1" applyBorder="1" applyAlignment="1">
      <alignment horizontal="right" vertical="top"/>
    </xf>
    <xf numFmtId="0" fontId="38" fillId="0" borderId="0" xfId="0" applyFont="1" applyFill="1" applyBorder="1"/>
    <xf numFmtId="0" fontId="40" fillId="0" borderId="0" xfId="21" applyFont="1" applyFill="1" applyBorder="1"/>
    <xf numFmtId="0" fontId="37" fillId="0" borderId="0" xfId="21" applyFont="1" applyFill="1" applyAlignment="1">
      <alignment vertical="top"/>
    </xf>
    <xf numFmtId="0" fontId="38" fillId="0" borderId="0" xfId="21" applyFont="1" applyFill="1" applyAlignment="1"/>
    <xf numFmtId="2" fontId="7" fillId="0" borderId="0" xfId="21" applyNumberFormat="1" applyFont="1" applyFill="1" applyBorder="1"/>
    <xf numFmtId="0" fontId="0" fillId="0" borderId="0" xfId="0" applyAlignment="1"/>
    <xf numFmtId="0" fontId="7" fillId="0" borderId="0" xfId="0" applyFont="1" applyFill="1" applyBorder="1" applyAlignment="1">
      <alignment horizontal="center" vertical="top"/>
    </xf>
    <xf numFmtId="0" fontId="7" fillId="0" borderId="11" xfId="0" applyFont="1" applyFill="1" applyBorder="1" applyAlignment="1">
      <alignment horizontal="center" vertical="top"/>
    </xf>
    <xf numFmtId="0" fontId="7" fillId="0" borderId="28" xfId="12" applyFont="1" applyFill="1" applyBorder="1" applyAlignment="1">
      <alignment vertical="top"/>
    </xf>
    <xf numFmtId="0" fontId="0" fillId="0" borderId="0" xfId="0" applyAlignment="1"/>
    <xf numFmtId="0" fontId="7" fillId="0" borderId="0" xfId="0" applyFont="1" applyFill="1" applyBorder="1" applyAlignment="1">
      <alignment horizontal="center" vertical="top"/>
    </xf>
    <xf numFmtId="0" fontId="7" fillId="0" borderId="11" xfId="0" applyFont="1" applyFill="1" applyBorder="1" applyAlignment="1">
      <alignment horizontal="center" vertical="top"/>
    </xf>
    <xf numFmtId="0" fontId="7" fillId="0" borderId="0" xfId="21" applyNumberFormat="1" applyFont="1" applyFill="1" applyBorder="1" applyAlignment="1">
      <alignment horizontal="right" vertical="top"/>
    </xf>
    <xf numFmtId="0" fontId="55" fillId="0" borderId="0" xfId="0" applyFont="1" applyFill="1" applyBorder="1"/>
    <xf numFmtId="2" fontId="7" fillId="0" borderId="0" xfId="12" applyNumberFormat="1" applyFont="1" applyFill="1" applyBorder="1" applyAlignment="1">
      <alignment horizontal="right" vertical="top"/>
    </xf>
    <xf numFmtId="2" fontId="7" fillId="3" borderId="24" xfId="0" applyNumberFormat="1" applyFont="1" applyFill="1" applyBorder="1" applyAlignment="1">
      <alignment horizontal="left"/>
    </xf>
    <xf numFmtId="0" fontId="0" fillId="0" borderId="0" xfId="0" applyBorder="1"/>
    <xf numFmtId="0" fontId="0" fillId="0" borderId="0" xfId="0" applyFill="1" applyBorder="1"/>
    <xf numFmtId="0" fontId="7" fillId="0" borderId="0" xfId="0" applyFont="1" applyBorder="1"/>
    <xf numFmtId="0" fontId="7" fillId="0" borderId="11" xfId="0" applyFont="1" applyBorder="1" applyAlignment="1">
      <alignment vertical="top"/>
    </xf>
    <xf numFmtId="0" fontId="7" fillId="0" borderId="0" xfId="0" applyFont="1" applyBorder="1" applyAlignment="1">
      <alignment vertical="top"/>
    </xf>
    <xf numFmtId="0" fontId="7" fillId="0" borderId="0" xfId="0" applyFont="1" applyBorder="1" applyAlignment="1">
      <alignment horizontal="center"/>
    </xf>
    <xf numFmtId="0" fontId="7" fillId="0" borderId="11" xfId="0" applyFont="1" applyFill="1" applyBorder="1" applyAlignment="1">
      <alignment vertical="top"/>
    </xf>
    <xf numFmtId="2" fontId="7" fillId="0" borderId="0" xfId="0" applyNumberFormat="1" applyFont="1" applyFill="1" applyBorder="1" applyAlignment="1">
      <alignment horizontal="right" vertical="top"/>
    </xf>
    <xf numFmtId="0" fontId="7" fillId="0" borderId="0" xfId="0" applyFont="1" applyFill="1" applyBorder="1"/>
    <xf numFmtId="0" fontId="6" fillId="0" borderId="12" xfId="0" applyFont="1" applyBorder="1" applyAlignment="1">
      <alignment vertical="top" wrapText="1"/>
    </xf>
    <xf numFmtId="0" fontId="7" fillId="0" borderId="0" xfId="0" applyFont="1" applyAlignment="1">
      <alignment vertical="top"/>
    </xf>
    <xf numFmtId="0" fontId="6" fillId="0" borderId="0" xfId="0" applyFont="1" applyFill="1" applyBorder="1"/>
    <xf numFmtId="0" fontId="19" fillId="0" borderId="12" xfId="0" applyFont="1" applyFill="1" applyBorder="1" applyAlignment="1">
      <alignment vertical="top" wrapText="1"/>
    </xf>
    <xf numFmtId="0" fontId="6" fillId="0" borderId="0" xfId="0" applyFont="1" applyBorder="1" applyAlignment="1">
      <alignment vertical="top"/>
    </xf>
    <xf numFmtId="0" fontId="19" fillId="0" borderId="0" xfId="0" applyFont="1" applyBorder="1" applyAlignment="1">
      <alignment vertical="top"/>
    </xf>
    <xf numFmtId="0" fontId="40" fillId="0" borderId="0" xfId="0" applyFont="1" applyFill="1" applyBorder="1"/>
    <xf numFmtId="0" fontId="19" fillId="0" borderId="11" xfId="0" applyFont="1" applyFill="1" applyBorder="1" applyAlignment="1">
      <alignment horizontal="left" vertical="top"/>
    </xf>
    <xf numFmtId="0" fontId="19" fillId="0" borderId="11" xfId="0" applyFont="1" applyBorder="1" applyAlignment="1">
      <alignment vertical="top"/>
    </xf>
    <xf numFmtId="0" fontId="13" fillId="0" borderId="12" xfId="12" applyFont="1" applyBorder="1" applyAlignment="1">
      <alignment vertical="top"/>
    </xf>
    <xf numFmtId="0" fontId="7" fillId="0" borderId="0" xfId="12" applyFont="1" applyBorder="1" applyAlignment="1">
      <alignment horizontal="right" vertical="top"/>
    </xf>
    <xf numFmtId="0" fontId="19" fillId="0" borderId="12" xfId="21" applyFont="1" applyBorder="1" applyAlignment="1">
      <alignment vertical="top" wrapText="1"/>
    </xf>
    <xf numFmtId="0" fontId="7" fillId="0" borderId="0" xfId="0" applyNumberFormat="1" applyFont="1" applyFill="1" applyBorder="1" applyAlignment="1">
      <alignment horizontal="right" vertical="top"/>
    </xf>
    <xf numFmtId="0" fontId="19" fillId="0" borderId="12" xfId="12" applyFont="1" applyFill="1" applyBorder="1" applyAlignment="1">
      <alignment vertical="top" wrapText="1"/>
    </xf>
    <xf numFmtId="0" fontId="7" fillId="0" borderId="11" xfId="21" applyFont="1" applyBorder="1" applyAlignment="1">
      <alignment vertical="top"/>
    </xf>
    <xf numFmtId="0" fontId="19" fillId="0" borderId="13" xfId="21" applyFont="1" applyFill="1" applyBorder="1" applyAlignment="1">
      <alignment vertical="top"/>
    </xf>
    <xf numFmtId="167" fontId="7" fillId="0" borderId="0" xfId="21" applyNumberFormat="1" applyFont="1" applyBorder="1" applyAlignment="1">
      <alignment horizontal="right" vertical="top"/>
    </xf>
    <xf numFmtId="0" fontId="7" fillId="0" borderId="11" xfId="12" applyFont="1" applyBorder="1" applyAlignment="1">
      <alignment vertical="top"/>
    </xf>
    <xf numFmtId="11" fontId="7" fillId="3" borderId="24" xfId="0" applyNumberFormat="1" applyFont="1" applyFill="1" applyBorder="1" applyAlignment="1">
      <alignment horizontal="left"/>
    </xf>
    <xf numFmtId="2" fontId="19" fillId="0" borderId="0" xfId="0" applyNumberFormat="1" applyFont="1" applyFill="1" applyBorder="1" applyAlignment="1">
      <alignment horizontal="right" vertical="top"/>
    </xf>
    <xf numFmtId="0" fontId="6" fillId="0" borderId="0" xfId="0" applyFont="1" applyBorder="1" applyAlignment="1">
      <alignment vertical="top" wrapText="1"/>
    </xf>
    <xf numFmtId="0" fontId="51" fillId="0" borderId="0" xfId="17" applyBorder="1"/>
    <xf numFmtId="2" fontId="52" fillId="0" borderId="0" xfId="17" applyNumberFormat="1" applyFont="1" applyBorder="1"/>
    <xf numFmtId="165" fontId="52" fillId="0" borderId="0" xfId="17" applyNumberFormat="1" applyFont="1" applyBorder="1"/>
    <xf numFmtId="0" fontId="6" fillId="0" borderId="0" xfId="0" applyFont="1" applyBorder="1"/>
    <xf numFmtId="0" fontId="6" fillId="3" borderId="12" xfId="0" applyFont="1" applyFill="1" applyBorder="1" applyAlignment="1">
      <alignment horizontal="left" vertical="top"/>
    </xf>
    <xf numFmtId="169" fontId="0" fillId="0" borderId="0" xfId="0" applyNumberFormat="1" applyFill="1" applyBorder="1"/>
    <xf numFmtId="11" fontId="7" fillId="0" borderId="0" xfId="9" applyNumberFormat="1" applyFont="1" applyBorder="1" applyAlignment="1">
      <alignment horizontal="right" vertical="top"/>
    </xf>
    <xf numFmtId="0" fontId="19" fillId="0" borderId="13" xfId="9" applyFont="1" applyBorder="1" applyAlignment="1">
      <alignment vertical="top" wrapText="1"/>
    </xf>
    <xf numFmtId="11" fontId="7" fillId="0" borderId="0" xfId="9" applyNumberFormat="1" applyFont="1" applyFill="1" applyBorder="1" applyAlignment="1">
      <alignment horizontal="right" vertical="top"/>
    </xf>
    <xf numFmtId="11" fontId="7" fillId="0" borderId="0" xfId="0" applyNumberFormat="1" applyFont="1" applyFill="1" applyAlignment="1">
      <alignment vertical="top"/>
    </xf>
    <xf numFmtId="11" fontId="0" fillId="0" borderId="0" xfId="0" applyNumberFormat="1" applyFill="1" applyBorder="1"/>
    <xf numFmtId="11" fontId="7" fillId="0" borderId="0" xfId="21" applyNumberFormat="1" applyFont="1" applyFill="1" applyAlignment="1">
      <alignment vertical="top"/>
    </xf>
    <xf numFmtId="0" fontId="19" fillId="0" borderId="12" xfId="21" applyFont="1" applyBorder="1" applyAlignment="1">
      <alignment vertical="top" wrapText="1"/>
    </xf>
    <xf numFmtId="0" fontId="7" fillId="0" borderId="0" xfId="21" applyFont="1" applyBorder="1" applyAlignment="1">
      <alignment vertical="top"/>
    </xf>
    <xf numFmtId="0" fontId="7" fillId="0" borderId="0" xfId="21" applyFont="1" applyFill="1" applyAlignment="1">
      <alignment vertical="top"/>
    </xf>
    <xf numFmtId="0" fontId="19" fillId="0" borderId="13" xfId="21" applyFont="1" applyFill="1" applyBorder="1" applyAlignment="1">
      <alignment vertical="top"/>
    </xf>
    <xf numFmtId="11" fontId="7" fillId="0" borderId="0" xfId="0" applyNumberFormat="1" applyFont="1" applyFill="1" applyBorder="1" applyAlignment="1">
      <alignment horizontal="right" vertical="top"/>
    </xf>
    <xf numFmtId="9" fontId="40" fillId="0" borderId="0" xfId="0" applyNumberFormat="1" applyFont="1" applyFill="1" applyBorder="1"/>
    <xf numFmtId="11" fontId="7" fillId="0" borderId="0" xfId="12" applyNumberFormat="1" applyFont="1" applyFill="1" applyBorder="1" applyAlignment="1">
      <alignment horizontal="right" vertical="top"/>
    </xf>
    <xf numFmtId="0" fontId="24" fillId="0" borderId="0" xfId="21" applyFont="1" applyFill="1" applyBorder="1"/>
    <xf numFmtId="0" fontId="7" fillId="0" borderId="0" xfId="21" applyFont="1" applyFill="1" applyBorder="1" applyAlignment="1">
      <alignment horizontal="left"/>
    </xf>
    <xf numFmtId="0" fontId="38" fillId="0" borderId="0" xfId="21" applyFont="1" applyFill="1" applyBorder="1"/>
    <xf numFmtId="0" fontId="7" fillId="0" borderId="0" xfId="21" applyFont="1" applyFill="1" applyBorder="1" applyAlignment="1">
      <alignment horizontal="center"/>
    </xf>
    <xf numFmtId="0" fontId="37" fillId="0" borderId="0" xfId="21" applyFont="1" applyFill="1" applyBorder="1"/>
    <xf numFmtId="0" fontId="37" fillId="0" borderId="0" xfId="21" applyFont="1" applyFill="1" applyBorder="1" applyAlignment="1">
      <alignment horizontal="center"/>
    </xf>
    <xf numFmtId="0" fontId="19" fillId="2" borderId="0" xfId="21" applyFont="1" applyFill="1" applyAlignment="1">
      <alignment horizontal="left" vertical="top" wrapText="1"/>
    </xf>
    <xf numFmtId="9" fontId="19" fillId="0" borderId="0" xfId="21" applyNumberFormat="1" applyFont="1" applyFill="1" applyBorder="1" applyAlignment="1">
      <alignment horizontal="center" vertical="top"/>
    </xf>
    <xf numFmtId="0" fontId="19" fillId="0" borderId="0" xfId="21" applyFont="1" applyFill="1" applyBorder="1" applyAlignment="1">
      <alignment horizontal="left" vertical="top"/>
    </xf>
    <xf numFmtId="0" fontId="6" fillId="0" borderId="0" xfId="21" applyFill="1" applyAlignment="1"/>
    <xf numFmtId="0" fontId="40" fillId="0" borderId="0" xfId="9" applyFont="1" applyFill="1" applyBorder="1" applyAlignment="1">
      <alignment wrapText="1"/>
    </xf>
    <xf numFmtId="0" fontId="40" fillId="0" borderId="0" xfId="21" applyFont="1" applyFill="1" applyAlignment="1">
      <alignment wrapText="1"/>
    </xf>
    <xf numFmtId="0" fontId="57" fillId="0" borderId="0" xfId="0" applyFont="1" applyBorder="1" applyAlignment="1">
      <alignment horizontal="right" vertical="top"/>
    </xf>
    <xf numFmtId="0" fontId="57" fillId="0" borderId="11" xfId="0" applyFont="1" applyBorder="1" applyAlignment="1">
      <alignment vertical="top"/>
    </xf>
    <xf numFmtId="2" fontId="57" fillId="0" borderId="0" xfId="0" applyNumberFormat="1" applyFont="1" applyBorder="1" applyAlignment="1">
      <alignment horizontal="right" vertical="top"/>
    </xf>
    <xf numFmtId="2" fontId="57" fillId="0" borderId="0" xfId="0" applyNumberFormat="1" applyFont="1" applyFill="1" applyBorder="1" applyAlignment="1">
      <alignment horizontal="right" vertical="top"/>
    </xf>
    <xf numFmtId="0" fontId="57" fillId="0" borderId="0" xfId="0" applyFont="1" applyFill="1" applyBorder="1" applyAlignment="1">
      <alignment vertical="top"/>
    </xf>
    <xf numFmtId="0" fontId="58" fillId="2" borderId="13" xfId="0" applyFont="1" applyFill="1" applyBorder="1" applyAlignment="1">
      <alignment vertical="top"/>
    </xf>
    <xf numFmtId="9" fontId="57" fillId="2" borderId="0" xfId="0" applyNumberFormat="1" applyFont="1" applyFill="1" applyBorder="1" applyAlignment="1">
      <alignment horizontal="right" vertical="top"/>
    </xf>
    <xf numFmtId="0" fontId="57" fillId="2" borderId="0" xfId="0" applyFont="1" applyFill="1" applyBorder="1" applyAlignment="1">
      <alignment vertical="top"/>
    </xf>
    <xf numFmtId="0" fontId="58" fillId="0" borderId="13" xfId="0" applyFont="1" applyFill="1" applyBorder="1" applyAlignment="1">
      <alignment vertical="top"/>
    </xf>
    <xf numFmtId="0" fontId="41" fillId="5" borderId="0" xfId="12" applyFont="1" applyFill="1" applyBorder="1" applyAlignment="1">
      <alignment vertical="center" wrapText="1"/>
    </xf>
    <xf numFmtId="0" fontId="12" fillId="0" borderId="0" xfId="0" applyFont="1" applyFill="1"/>
    <xf numFmtId="167" fontId="7" fillId="3" borderId="22" xfId="0" applyNumberFormat="1" applyFont="1" applyFill="1" applyBorder="1" applyAlignment="1">
      <alignment horizontal="left"/>
    </xf>
    <xf numFmtId="2" fontId="19" fillId="0" borderId="0" xfId="0" applyNumberFormat="1" applyFont="1" applyFill="1" applyBorder="1" applyAlignment="1">
      <alignment vertical="top"/>
    </xf>
    <xf numFmtId="0" fontId="19" fillId="0" borderId="0" xfId="21" applyFont="1" applyFill="1" applyBorder="1" applyAlignment="1">
      <alignment vertical="top"/>
    </xf>
    <xf numFmtId="167" fontId="7" fillId="4" borderId="44" xfId="0" applyNumberFormat="1" applyFont="1" applyFill="1" applyBorder="1" applyAlignment="1">
      <alignment horizontal="left"/>
    </xf>
    <xf numFmtId="167" fontId="7" fillId="4" borderId="17" xfId="0" applyNumberFormat="1" applyFont="1" applyFill="1" applyBorder="1" applyAlignment="1">
      <alignment horizontal="left" wrapText="1"/>
    </xf>
    <xf numFmtId="0" fontId="24" fillId="0" borderId="0" xfId="0" applyFont="1" applyBorder="1" applyAlignment="1">
      <alignment vertical="top"/>
    </xf>
    <xf numFmtId="0" fontId="7" fillId="0" borderId="36" xfId="0" applyFont="1" applyFill="1" applyBorder="1" applyAlignment="1">
      <alignment vertical="top"/>
    </xf>
    <xf numFmtId="0" fontId="6" fillId="0" borderId="36" xfId="0" applyFont="1" applyFill="1" applyBorder="1" applyAlignment="1">
      <alignment horizontal="left" vertical="top"/>
    </xf>
    <xf numFmtId="0" fontId="7" fillId="0" borderId="36" xfId="0" applyFont="1" applyBorder="1" applyAlignment="1">
      <alignment vertical="top"/>
    </xf>
    <xf numFmtId="167" fontId="7" fillId="3" borderId="26" xfId="0" applyNumberFormat="1" applyFont="1" applyFill="1" applyBorder="1" applyAlignment="1">
      <alignment horizontal="left"/>
    </xf>
    <xf numFmtId="0" fontId="19" fillId="0" borderId="0" xfId="0" applyFont="1" applyFill="1" applyAlignment="1">
      <alignment horizontal="center" vertical="top"/>
    </xf>
    <xf numFmtId="0" fontId="19" fillId="0" borderId="0" xfId="0" applyFont="1" applyFill="1" applyAlignment="1">
      <alignment horizontal="left" vertical="top"/>
    </xf>
    <xf numFmtId="0" fontId="10" fillId="4" borderId="8" xfId="0" applyFont="1" applyFill="1" applyBorder="1"/>
    <xf numFmtId="0" fontId="10" fillId="3" borderId="9" xfId="0" applyFont="1" applyFill="1" applyBorder="1" applyAlignment="1">
      <alignment horizontal="left"/>
    </xf>
    <xf numFmtId="0" fontId="7" fillId="0" borderId="0" xfId="0" applyFont="1" applyBorder="1" applyAlignment="1">
      <alignment vertical="top" wrapText="1"/>
    </xf>
    <xf numFmtId="0" fontId="10" fillId="0" borderId="0" xfId="9" applyFont="1" applyFill="1" applyBorder="1" applyAlignment="1">
      <alignment horizontal="left"/>
    </xf>
    <xf numFmtId="167" fontId="15" fillId="0" borderId="0" xfId="0" applyNumberFormat="1" applyFont="1" applyFill="1" applyBorder="1" applyAlignment="1">
      <alignment horizontal="left"/>
    </xf>
    <xf numFmtId="167" fontId="7" fillId="0" borderId="0" xfId="9" applyNumberFormat="1" applyFont="1" applyFill="1" applyBorder="1" applyAlignment="1">
      <alignment horizontal="left"/>
    </xf>
    <xf numFmtId="2" fontId="7" fillId="0" borderId="0" xfId="9" applyNumberFormat="1" applyFont="1" applyFill="1" applyBorder="1" applyAlignment="1">
      <alignment horizontal="left"/>
    </xf>
    <xf numFmtId="0" fontId="10" fillId="3" borderId="49" xfId="9" applyFont="1" applyFill="1" applyBorder="1" applyAlignment="1">
      <alignment horizontal="left"/>
    </xf>
    <xf numFmtId="167" fontId="7" fillId="3" borderId="27" xfId="9" applyNumberFormat="1" applyFont="1" applyFill="1" applyBorder="1" applyAlignment="1">
      <alignment horizontal="left"/>
    </xf>
    <xf numFmtId="2" fontId="7" fillId="3" borderId="20" xfId="9" applyNumberFormat="1" applyFont="1" applyFill="1" applyBorder="1" applyAlignment="1">
      <alignment horizontal="left"/>
    </xf>
    <xf numFmtId="2" fontId="7" fillId="3" borderId="21" xfId="9" applyNumberFormat="1" applyFont="1" applyFill="1" applyBorder="1" applyAlignment="1">
      <alignment horizontal="left"/>
    </xf>
    <xf numFmtId="0" fontId="10" fillId="3" borderId="10" xfId="9" applyFont="1" applyFill="1" applyBorder="1" applyAlignment="1">
      <alignment horizontal="left"/>
    </xf>
    <xf numFmtId="0" fontId="0" fillId="0" borderId="0" xfId="0" applyAlignment="1"/>
    <xf numFmtId="0" fontId="41" fillId="5" borderId="0" xfId="12" applyFont="1" applyFill="1" applyBorder="1" applyAlignment="1">
      <alignment vertical="center" wrapText="1"/>
    </xf>
    <xf numFmtId="0" fontId="0" fillId="0" borderId="0" xfId="0" applyAlignment="1"/>
    <xf numFmtId="0" fontId="41" fillId="5" borderId="0" xfId="12" applyFont="1" applyFill="1" applyBorder="1" applyAlignment="1">
      <alignment vertical="center" wrapText="1"/>
    </xf>
    <xf numFmtId="0" fontId="0" fillId="0" borderId="0" xfId="0" applyAlignment="1"/>
    <xf numFmtId="0" fontId="7" fillId="0" borderId="0" xfId="0" applyFont="1" applyFill="1" applyBorder="1" applyAlignment="1">
      <alignment vertical="top" wrapText="1"/>
    </xf>
    <xf numFmtId="0" fontId="40" fillId="0" borderId="0" xfId="21" applyFont="1" applyFill="1" applyAlignment="1">
      <alignment horizontal="left" wrapText="1"/>
    </xf>
    <xf numFmtId="0" fontId="41" fillId="5" borderId="0" xfId="12" applyFont="1" applyFill="1" applyBorder="1" applyAlignment="1">
      <alignment vertical="center" wrapText="1"/>
    </xf>
    <xf numFmtId="0" fontId="7" fillId="0" borderId="0" xfId="0" applyFont="1" applyFill="1" applyBorder="1" applyAlignment="1">
      <alignment horizontal="center" vertical="top"/>
    </xf>
    <xf numFmtId="0" fontId="7" fillId="0" borderId="0" xfId="0" applyFont="1" applyFill="1" applyBorder="1" applyAlignment="1">
      <alignment horizontal="center"/>
    </xf>
    <xf numFmtId="0" fontId="24" fillId="0" borderId="0" xfId="0" applyFont="1" applyFill="1" applyBorder="1"/>
    <xf numFmtId="0" fontId="7" fillId="6" borderId="0" xfId="0" applyFont="1" applyFill="1" applyBorder="1" applyAlignment="1">
      <alignment horizontal="right" vertical="top"/>
    </xf>
    <xf numFmtId="0" fontId="7" fillId="0" borderId="28" xfId="2" applyNumberFormat="1" applyFont="1" applyFill="1" applyBorder="1" applyAlignment="1">
      <alignment horizontal="right" vertical="top"/>
    </xf>
    <xf numFmtId="0" fontId="7" fillId="20" borderId="0" xfId="0" applyFont="1" applyFill="1" applyBorder="1" applyAlignment="1">
      <alignment horizontal="right" vertical="top"/>
    </xf>
    <xf numFmtId="0" fontId="38" fillId="0" borderId="0" xfId="9" applyFont="1" applyFill="1" applyBorder="1"/>
    <xf numFmtId="0" fontId="40" fillId="0" borderId="0" xfId="9" applyFont="1" applyFill="1" applyBorder="1" applyAlignment="1">
      <alignment horizontal="left" wrapText="1"/>
    </xf>
    <xf numFmtId="0" fontId="40" fillId="0" borderId="0" xfId="21" applyFont="1" applyFill="1" applyAlignment="1"/>
    <xf numFmtId="0" fontId="0" fillId="0" borderId="0" xfId="0" applyFont="1" applyAlignment="1">
      <alignment horizontal="left" vertical="top"/>
    </xf>
    <xf numFmtId="0" fontId="0" fillId="0" borderId="0" xfId="0" applyFont="1" applyBorder="1" applyAlignment="1">
      <alignment vertical="top"/>
    </xf>
    <xf numFmtId="0" fontId="6" fillId="0" borderId="0" xfId="21" applyAlignment="1">
      <alignment horizontal="left" vertical="top" wrapText="1"/>
    </xf>
    <xf numFmtId="0" fontId="0" fillId="0" borderId="13" xfId="0" applyBorder="1"/>
    <xf numFmtId="10" fontId="28" fillId="0" borderId="0" xfId="0" applyNumberFormat="1" applyFont="1" applyFill="1"/>
    <xf numFmtId="10" fontId="40" fillId="0" borderId="0" xfId="0" applyNumberFormat="1" applyFont="1" applyFill="1"/>
    <xf numFmtId="169" fontId="0" fillId="0" borderId="0" xfId="0" applyNumberFormat="1"/>
    <xf numFmtId="10" fontId="0" fillId="0" borderId="0" xfId="0" applyNumberFormat="1" applyFill="1" applyBorder="1"/>
    <xf numFmtId="0" fontId="7" fillId="0" borderId="11" xfId="0" applyFont="1" applyFill="1" applyBorder="1" applyAlignment="1">
      <alignment vertical="top" wrapText="1"/>
    </xf>
    <xf numFmtId="167" fontId="7" fillId="3" borderId="22" xfId="0" applyNumberFormat="1" applyFont="1" applyFill="1" applyBorder="1" applyAlignment="1">
      <alignment horizontal="left"/>
    </xf>
    <xf numFmtId="0" fontId="10" fillId="3" borderId="51" xfId="9" applyFont="1" applyFill="1" applyBorder="1" applyAlignment="1">
      <alignment horizontal="left"/>
    </xf>
    <xf numFmtId="2" fontId="7" fillId="3" borderId="52" xfId="9" applyNumberFormat="1" applyFont="1" applyFill="1" applyBorder="1" applyAlignment="1">
      <alignment horizontal="left"/>
    </xf>
    <xf numFmtId="2" fontId="7" fillId="3" borderId="34" xfId="9" applyNumberFormat="1" applyFont="1" applyFill="1" applyBorder="1" applyAlignment="1">
      <alignment horizontal="left"/>
    </xf>
    <xf numFmtId="167" fontId="7" fillId="3" borderId="19" xfId="0" applyNumberFormat="1" applyFont="1" applyFill="1" applyBorder="1" applyAlignment="1">
      <alignment horizontal="left"/>
    </xf>
    <xf numFmtId="167" fontId="7" fillId="3" borderId="21" xfId="0" applyNumberFormat="1" applyFont="1" applyFill="1" applyBorder="1" applyAlignment="1">
      <alignment horizontal="left"/>
    </xf>
    <xf numFmtId="0" fontId="10" fillId="3" borderId="0" xfId="9" applyFont="1" applyFill="1" applyBorder="1" applyAlignment="1">
      <alignment horizontal="left"/>
    </xf>
    <xf numFmtId="0" fontId="49" fillId="0" borderId="0" xfId="0" applyFont="1" applyFill="1" applyBorder="1" applyAlignment="1">
      <alignment vertical="top"/>
    </xf>
    <xf numFmtId="167" fontId="7" fillId="3" borderId="54" xfId="0" applyNumberFormat="1" applyFont="1" applyFill="1" applyBorder="1" applyAlignment="1">
      <alignment horizontal="left"/>
    </xf>
    <xf numFmtId="167" fontId="7" fillId="3" borderId="53" xfId="0" applyNumberFormat="1" applyFont="1" applyFill="1" applyBorder="1" applyAlignment="1">
      <alignment horizontal="left"/>
    </xf>
    <xf numFmtId="0" fontId="7" fillId="0" borderId="0" xfId="0" applyFont="1" applyFill="1" applyBorder="1" applyAlignment="1">
      <alignment horizontal="center" vertical="top"/>
    </xf>
    <xf numFmtId="0" fontId="6" fillId="2" borderId="0" xfId="0" applyFont="1" applyFill="1" applyAlignment="1">
      <alignment vertical="top"/>
    </xf>
    <xf numFmtId="0" fontId="6" fillId="2" borderId="11" xfId="0" applyFont="1" applyFill="1" applyBorder="1" applyAlignment="1">
      <alignment horizontal="right" vertical="top"/>
    </xf>
    <xf numFmtId="0" fontId="6" fillId="0" borderId="0" xfId="0" applyFont="1" applyAlignment="1">
      <alignment horizontal="center" vertical="top"/>
    </xf>
    <xf numFmtId="9" fontId="6" fillId="0" borderId="0" xfId="0" applyNumberFormat="1" applyFont="1" applyBorder="1" applyAlignment="1">
      <alignment horizontal="center" vertical="top"/>
    </xf>
    <xf numFmtId="0" fontId="6" fillId="0" borderId="11" xfId="0" applyFont="1" applyFill="1" applyBorder="1" applyAlignment="1">
      <alignment horizontal="left" vertical="top"/>
    </xf>
    <xf numFmtId="9" fontId="6" fillId="2" borderId="0" xfId="0" applyNumberFormat="1" applyFont="1" applyFill="1" applyBorder="1" applyAlignment="1">
      <alignment horizontal="center" vertical="top"/>
    </xf>
    <xf numFmtId="0" fontId="6" fillId="2" borderId="0" xfId="0" applyFont="1" applyFill="1" applyBorder="1" applyAlignment="1">
      <alignment horizontal="left" vertical="top"/>
    </xf>
    <xf numFmtId="0" fontId="6" fillId="0" borderId="0" xfId="0" applyFont="1" applyBorder="1" applyAlignment="1">
      <alignment horizontal="center" vertical="top"/>
    </xf>
    <xf numFmtId="9" fontId="6" fillId="0" borderId="0" xfId="0" applyNumberFormat="1"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vertical="top"/>
    </xf>
    <xf numFmtId="0" fontId="6" fillId="0" borderId="0" xfId="0" applyFont="1" applyFill="1" applyAlignment="1">
      <alignment horizontal="right" vertical="top"/>
    </xf>
    <xf numFmtId="0" fontId="6" fillId="0" borderId="0" xfId="0" applyFont="1" applyFill="1" applyAlignment="1">
      <alignment vertical="top"/>
    </xf>
    <xf numFmtId="0" fontId="61" fillId="0" borderId="0" xfId="0" applyFont="1" applyFill="1" applyBorder="1" applyAlignment="1">
      <alignment vertical="top" wrapText="1"/>
    </xf>
    <xf numFmtId="0" fontId="61" fillId="0" borderId="0" xfId="0" applyFont="1" applyAlignment="1">
      <alignment vertical="top" wrapText="1"/>
    </xf>
    <xf numFmtId="0" fontId="19" fillId="0" borderId="0" xfId="0" applyFont="1"/>
    <xf numFmtId="0" fontId="19" fillId="0" borderId="0" xfId="0" applyFont="1" applyBorder="1"/>
    <xf numFmtId="0" fontId="13" fillId="0" borderId="0" xfId="0" applyFont="1" applyBorder="1" applyAlignment="1">
      <alignment horizontal="left"/>
    </xf>
    <xf numFmtId="0" fontId="13" fillId="0" borderId="0" xfId="0" applyFont="1" applyBorder="1"/>
    <xf numFmtId="0" fontId="6" fillId="2" borderId="0" xfId="9" applyFont="1" applyFill="1" applyAlignment="1">
      <alignment vertical="top"/>
    </xf>
    <xf numFmtId="0" fontId="6" fillId="6" borderId="11" xfId="0" applyFont="1" applyFill="1" applyBorder="1" applyAlignment="1">
      <alignment horizontal="left" vertical="top"/>
    </xf>
    <xf numFmtId="0" fontId="6" fillId="0" borderId="0" xfId="0" applyFont="1" applyBorder="1" applyAlignment="1">
      <alignment horizontal="center" wrapText="1"/>
    </xf>
    <xf numFmtId="1" fontId="6" fillId="0" borderId="0" xfId="0" applyNumberFormat="1" applyFont="1" applyFill="1" applyBorder="1" applyAlignment="1">
      <alignment vertical="top"/>
    </xf>
    <xf numFmtId="9" fontId="6" fillId="0" borderId="0" xfId="0" applyNumberFormat="1" applyFont="1" applyBorder="1" applyAlignment="1">
      <alignment horizontal="center" wrapText="1"/>
    </xf>
    <xf numFmtId="0" fontId="6" fillId="0" borderId="0" xfId="0" applyFont="1" applyBorder="1" applyAlignment="1">
      <alignment wrapText="1"/>
    </xf>
    <xf numFmtId="0" fontId="6" fillId="0" borderId="0" xfId="0" applyFont="1" applyAlignment="1">
      <alignment wrapText="1"/>
    </xf>
    <xf numFmtId="2" fontId="6" fillId="2" borderId="0" xfId="0" applyNumberFormat="1" applyFont="1" applyFill="1" applyAlignment="1">
      <alignment vertical="top"/>
    </xf>
    <xf numFmtId="0" fontId="6" fillId="0" borderId="11" xfId="9" applyFont="1" applyFill="1" applyBorder="1" applyAlignment="1">
      <alignment vertical="top"/>
    </xf>
    <xf numFmtId="0" fontId="6" fillId="0" borderId="11" xfId="0" applyFont="1" applyFill="1" applyBorder="1" applyAlignment="1">
      <alignment vertical="top"/>
    </xf>
    <xf numFmtId="0" fontId="6" fillId="0" borderId="0" xfId="0" applyFont="1" applyFill="1" applyBorder="1" applyAlignment="1">
      <alignment horizontal="center"/>
    </xf>
    <xf numFmtId="0" fontId="6" fillId="0" borderId="0" xfId="0" applyFont="1" applyFill="1" applyAlignment="1">
      <alignment horizontal="left" vertical="top"/>
    </xf>
    <xf numFmtId="10" fontId="6" fillId="0" borderId="0" xfId="0" applyNumberFormat="1" applyFont="1"/>
    <xf numFmtId="0" fontId="63" fillId="0" borderId="0" xfId="0" applyFont="1" applyFill="1" applyBorder="1" applyAlignment="1">
      <alignment vertical="top"/>
    </xf>
    <xf numFmtId="0" fontId="6" fillId="0" borderId="0" xfId="0" applyFont="1" applyFill="1" applyBorder="1" applyAlignment="1">
      <alignment wrapText="1"/>
    </xf>
    <xf numFmtId="9" fontId="6" fillId="0" borderId="0" xfId="0" applyNumberFormat="1" applyFont="1" applyBorder="1"/>
    <xf numFmtId="9" fontId="28" fillId="0" borderId="0" xfId="0" applyNumberFormat="1" applyFont="1" applyBorder="1" applyAlignment="1">
      <alignment horizontal="center"/>
    </xf>
    <xf numFmtId="0" fontId="6" fillId="0" borderId="0" xfId="0" applyFont="1" applyBorder="1" applyAlignment="1">
      <alignment horizontal="center"/>
    </xf>
    <xf numFmtId="0" fontId="61" fillId="0" borderId="0" xfId="0" applyFont="1" applyBorder="1" applyAlignment="1">
      <alignment vertical="top"/>
    </xf>
    <xf numFmtId="2" fontId="19" fillId="0" borderId="0" xfId="0" applyNumberFormat="1" applyFont="1" applyBorder="1" applyAlignment="1">
      <alignment horizontal="right" vertical="top"/>
    </xf>
    <xf numFmtId="0" fontId="19" fillId="0" borderId="0" xfId="0" applyFont="1" applyFill="1"/>
    <xf numFmtId="168" fontId="7" fillId="2" borderId="0" xfId="9" applyNumberFormat="1" applyFont="1" applyFill="1" applyBorder="1" applyAlignment="1">
      <alignment horizontal="right" vertical="top"/>
    </xf>
    <xf numFmtId="0" fontId="64" fillId="0" borderId="0" xfId="9" applyFont="1"/>
    <xf numFmtId="0" fontId="19" fillId="0" borderId="0" xfId="9" applyFont="1"/>
    <xf numFmtId="0" fontId="19" fillId="0" borderId="0" xfId="9" applyFont="1" applyFill="1"/>
    <xf numFmtId="0" fontId="6" fillId="0" borderId="0" xfId="21" applyFont="1" applyAlignment="1">
      <alignment horizontal="left" vertical="top"/>
    </xf>
    <xf numFmtId="168" fontId="7" fillId="0" borderId="0" xfId="21" applyNumberFormat="1" applyFont="1" applyFill="1" applyAlignment="1">
      <alignment horizontal="right" vertical="top"/>
    </xf>
    <xf numFmtId="0" fontId="6" fillId="0" borderId="0" xfId="21" applyFill="1" applyAlignment="1">
      <alignment horizontal="right"/>
    </xf>
    <xf numFmtId="168" fontId="6" fillId="0" borderId="28" xfId="21" applyNumberFormat="1" applyBorder="1" applyAlignment="1"/>
    <xf numFmtId="0" fontId="25" fillId="0" borderId="0" xfId="21" applyFont="1" applyFill="1" applyBorder="1" applyAlignment="1">
      <alignment horizontal="center"/>
    </xf>
    <xf numFmtId="2" fontId="10" fillId="0" borderId="0" xfId="21" applyNumberFormat="1" applyFont="1" applyFill="1" applyBorder="1" applyAlignment="1">
      <alignment horizontal="center"/>
    </xf>
    <xf numFmtId="0" fontId="8" fillId="2" borderId="0" xfId="21" applyFont="1" applyFill="1"/>
    <xf numFmtId="2" fontId="7" fillId="0" borderId="0" xfId="21" applyNumberFormat="1" applyFont="1" applyBorder="1" applyAlignment="1">
      <alignment horizontal="right" vertical="top" wrapText="1"/>
    </xf>
    <xf numFmtId="0" fontId="39" fillId="0" borderId="0" xfId="21" applyFont="1" applyFill="1" applyBorder="1" applyAlignment="1">
      <alignment vertical="top"/>
    </xf>
    <xf numFmtId="0" fontId="13" fillId="0" borderId="12" xfId="21" applyFont="1" applyBorder="1" applyAlignment="1">
      <alignment vertical="top" wrapText="1"/>
    </xf>
    <xf numFmtId="0" fontId="6" fillId="0" borderId="0" xfId="21" applyFont="1" applyBorder="1" applyAlignment="1">
      <alignment vertical="top"/>
    </xf>
    <xf numFmtId="0" fontId="19" fillId="2" borderId="11" xfId="21" applyFont="1" applyFill="1" applyBorder="1" applyAlignment="1">
      <alignment horizontal="right" vertical="top"/>
    </xf>
    <xf numFmtId="0" fontId="19" fillId="0" borderId="0" xfId="21" applyFont="1"/>
    <xf numFmtId="0" fontId="19" fillId="2" borderId="0" xfId="21" applyFont="1" applyFill="1" applyAlignment="1">
      <alignment horizontal="right" vertical="top"/>
    </xf>
    <xf numFmtId="167" fontId="7" fillId="4" borderId="27" xfId="21" applyNumberFormat="1" applyFont="1" applyFill="1" applyBorder="1" applyAlignment="1">
      <alignment horizontal="left"/>
    </xf>
    <xf numFmtId="2" fontId="7" fillId="4" borderId="21" xfId="21" applyNumberFormat="1" applyFont="1" applyFill="1" applyBorder="1" applyAlignment="1">
      <alignment horizontal="left"/>
    </xf>
    <xf numFmtId="0" fontId="24" fillId="0" borderId="0" xfId="21" applyFont="1" applyBorder="1" applyAlignment="1">
      <alignment horizontal="left"/>
    </xf>
    <xf numFmtId="0" fontId="24" fillId="0" borderId="0" xfId="21" applyFont="1" applyBorder="1"/>
    <xf numFmtId="0" fontId="6" fillId="0" borderId="0" xfId="21" applyFill="1" applyAlignment="1">
      <alignment vertical="top"/>
    </xf>
    <xf numFmtId="0" fontId="29" fillId="0" borderId="0" xfId="21" applyFont="1" applyFill="1" applyBorder="1"/>
    <xf numFmtId="0" fontId="6" fillId="0" borderId="0" xfId="21" applyFont="1" applyFill="1"/>
    <xf numFmtId="0" fontId="6" fillId="0" borderId="0" xfId="21" applyFont="1"/>
    <xf numFmtId="168" fontId="7" fillId="0" borderId="0" xfId="21" applyNumberFormat="1" applyFont="1" applyFill="1" applyBorder="1" applyAlignment="1">
      <alignment horizontal="right" vertical="top"/>
    </xf>
    <xf numFmtId="0" fontId="21" fillId="0" borderId="0" xfId="21" applyFont="1" applyAlignment="1">
      <alignment vertical="top"/>
    </xf>
    <xf numFmtId="0" fontId="21" fillId="0" borderId="0" xfId="21" applyFont="1" applyFill="1" applyBorder="1" applyAlignment="1">
      <alignment vertical="top" wrapText="1"/>
    </xf>
    <xf numFmtId="49" fontId="8" fillId="2" borderId="0" xfId="21" applyNumberFormat="1" applyFont="1" applyFill="1"/>
    <xf numFmtId="0" fontId="6" fillId="0" borderId="0" xfId="21" applyBorder="1" applyAlignment="1"/>
    <xf numFmtId="0" fontId="10" fillId="0" borderId="0" xfId="21" applyFont="1" applyBorder="1" applyAlignment="1"/>
    <xf numFmtId="0" fontId="13" fillId="0" borderId="33" xfId="21" applyFont="1" applyBorder="1" applyAlignment="1">
      <alignment vertical="top"/>
    </xf>
    <xf numFmtId="0" fontId="25" fillId="0" borderId="0" xfId="21" applyFont="1" applyFill="1" applyBorder="1"/>
    <xf numFmtId="0" fontId="13" fillId="0" borderId="0" xfId="21" applyFont="1" applyBorder="1" applyAlignment="1">
      <alignment vertical="top"/>
    </xf>
    <xf numFmtId="2" fontId="13" fillId="0" borderId="28" xfId="21" applyNumberFormat="1" applyFont="1" applyBorder="1" applyAlignment="1">
      <alignment horizontal="left" vertical="top"/>
    </xf>
    <xf numFmtId="2" fontId="10" fillId="0" borderId="0" xfId="21" applyNumberFormat="1" applyFont="1" applyBorder="1" applyAlignment="1">
      <alignment horizontal="center" vertical="top" wrapText="1"/>
    </xf>
    <xf numFmtId="167" fontId="7" fillId="0" borderId="28" xfId="21" applyNumberFormat="1" applyFont="1" applyFill="1" applyBorder="1" applyAlignment="1">
      <alignment vertical="top"/>
    </xf>
    <xf numFmtId="2" fontId="10" fillId="2" borderId="0" xfId="21" applyNumberFormat="1" applyFont="1" applyFill="1" applyBorder="1" applyAlignment="1">
      <alignment horizontal="center" vertical="top" wrapText="1"/>
    </xf>
    <xf numFmtId="167" fontId="7" fillId="0" borderId="28" xfId="21" applyNumberFormat="1" applyFont="1" applyFill="1" applyBorder="1" applyAlignment="1">
      <alignment horizontal="right" vertical="top"/>
    </xf>
    <xf numFmtId="0" fontId="7" fillId="0" borderId="13" xfId="21" applyFont="1" applyFill="1" applyBorder="1" applyAlignment="1">
      <alignment vertical="top" wrapText="1"/>
    </xf>
    <xf numFmtId="0" fontId="13" fillId="0" borderId="13" xfId="21" applyFont="1" applyFill="1" applyBorder="1" applyAlignment="1">
      <alignment vertical="top" wrapText="1"/>
    </xf>
    <xf numFmtId="0" fontId="6" fillId="0" borderId="12" xfId="21" applyFont="1" applyFill="1" applyBorder="1" applyAlignment="1">
      <alignment vertical="top" wrapText="1"/>
    </xf>
    <xf numFmtId="0" fontId="6" fillId="0" borderId="0" xfId="21" applyFont="1" applyFill="1" applyBorder="1" applyAlignment="1">
      <alignment vertical="top"/>
    </xf>
    <xf numFmtId="0" fontId="13" fillId="0" borderId="32" xfId="21" applyFont="1" applyFill="1" applyBorder="1" applyAlignment="1">
      <alignment horizontal="left" vertical="top"/>
    </xf>
    <xf numFmtId="0" fontId="13" fillId="0" borderId="0" xfId="21" applyFont="1" applyBorder="1" applyAlignment="1">
      <alignment horizontal="left" vertical="top"/>
    </xf>
    <xf numFmtId="0" fontId="7" fillId="0" borderId="0" xfId="21" applyFont="1" applyAlignment="1">
      <alignment vertical="top"/>
    </xf>
    <xf numFmtId="2" fontId="7" fillId="0" borderId="28" xfId="21" applyNumberFormat="1" applyFont="1" applyFill="1" applyBorder="1" applyAlignment="1">
      <alignment horizontal="right" vertical="top"/>
    </xf>
    <xf numFmtId="0" fontId="7" fillId="0" borderId="0" xfId="21" applyFont="1" applyFill="1" applyAlignment="1">
      <alignment vertical="top" wrapText="1"/>
    </xf>
    <xf numFmtId="2" fontId="7" fillId="0" borderId="0" xfId="21" applyNumberFormat="1" applyFont="1" applyFill="1" applyAlignment="1">
      <alignment horizontal="right" vertical="top"/>
    </xf>
    <xf numFmtId="0" fontId="32" fillId="0" borderId="0" xfId="21" applyFont="1"/>
    <xf numFmtId="0" fontId="18" fillId="0" borderId="0" xfId="21" applyFont="1" applyFill="1" applyBorder="1" applyAlignment="1">
      <alignment vertical="top"/>
    </xf>
    <xf numFmtId="0" fontId="6" fillId="0" borderId="0" xfId="21" applyBorder="1" applyAlignment="1">
      <alignment vertical="top" wrapText="1"/>
    </xf>
    <xf numFmtId="4" fontId="7" fillId="0" borderId="0" xfId="21" applyNumberFormat="1" applyFont="1" applyBorder="1" applyAlignment="1">
      <alignment horizontal="right" vertical="top"/>
    </xf>
    <xf numFmtId="0" fontId="13" fillId="0" borderId="0" xfId="21" applyFont="1" applyAlignment="1">
      <alignment horizontal="center"/>
    </xf>
    <xf numFmtId="0" fontId="7" fillId="0" borderId="28" xfId="21" applyFont="1" applyFill="1" applyBorder="1" applyAlignment="1">
      <alignment vertical="top"/>
    </xf>
    <xf numFmtId="2" fontId="7" fillId="0" borderId="0" xfId="21" applyNumberFormat="1" applyFont="1"/>
    <xf numFmtId="0" fontId="7" fillId="0" borderId="0" xfId="21" applyNumberFormat="1" applyFont="1" applyAlignment="1">
      <alignment vertical="top"/>
    </xf>
    <xf numFmtId="0" fontId="36" fillId="0" borderId="0" xfId="21" applyFont="1" applyBorder="1"/>
    <xf numFmtId="0" fontId="19" fillId="0" borderId="0" xfId="21" applyFont="1" applyBorder="1"/>
    <xf numFmtId="2" fontId="19" fillId="0" borderId="0" xfId="21" applyNumberFormat="1" applyFont="1" applyFill="1" applyAlignment="1">
      <alignment vertical="top"/>
    </xf>
    <xf numFmtId="0" fontId="39" fillId="0" borderId="0" xfId="21" applyFont="1" applyFill="1" applyBorder="1"/>
    <xf numFmtId="2" fontId="19" fillId="0" borderId="0" xfId="21" applyNumberFormat="1" applyFont="1" applyBorder="1"/>
    <xf numFmtId="0" fontId="19" fillId="0" borderId="0" xfId="21" applyFont="1" applyFill="1" applyBorder="1"/>
    <xf numFmtId="2" fontId="13" fillId="0" borderId="0" xfId="21" applyNumberFormat="1" applyFont="1" applyBorder="1" applyAlignment="1">
      <alignment horizontal="left" vertical="top"/>
    </xf>
    <xf numFmtId="2" fontId="19" fillId="0" borderId="0" xfId="21" applyNumberFormat="1" applyFont="1" applyFill="1" applyBorder="1"/>
    <xf numFmtId="1" fontId="19" fillId="0" borderId="0" xfId="21" applyNumberFormat="1" applyFont="1" applyFill="1" applyBorder="1"/>
    <xf numFmtId="0" fontId="19" fillId="0" borderId="36" xfId="21" applyFont="1" applyFill="1" applyBorder="1" applyAlignment="1">
      <alignment vertical="top"/>
    </xf>
    <xf numFmtId="0" fontId="13" fillId="0" borderId="12" xfId="21" applyFont="1" applyFill="1" applyBorder="1" applyAlignment="1">
      <alignment vertical="top"/>
    </xf>
    <xf numFmtId="0" fontId="13" fillId="0" borderId="13" xfId="21" applyFont="1" applyFill="1" applyBorder="1" applyAlignment="1">
      <alignment vertical="top"/>
    </xf>
    <xf numFmtId="0" fontId="19" fillId="0" borderId="12" xfId="21" applyFont="1" applyFill="1" applyBorder="1" applyAlignment="1">
      <alignment vertical="top" wrapText="1"/>
    </xf>
    <xf numFmtId="0" fontId="19" fillId="0" borderId="11" xfId="21" applyFont="1" applyFill="1" applyBorder="1" applyAlignment="1">
      <alignment vertical="top"/>
    </xf>
    <xf numFmtId="0" fontId="19" fillId="0" borderId="12" xfId="21" applyFont="1" applyFill="1" applyBorder="1" applyAlignment="1">
      <alignment vertical="top"/>
    </xf>
    <xf numFmtId="0" fontId="19" fillId="0" borderId="11" xfId="21" applyFont="1" applyFill="1" applyBorder="1" applyAlignment="1">
      <alignment horizontal="left" vertical="top"/>
    </xf>
    <xf numFmtId="0" fontId="19" fillId="0" borderId="13" xfId="21" applyFont="1" applyFill="1" applyBorder="1" applyAlignment="1">
      <alignment vertical="top" wrapText="1"/>
    </xf>
    <xf numFmtId="0" fontId="19" fillId="0" borderId="12" xfId="21" applyFont="1" applyBorder="1" applyAlignment="1">
      <alignment vertical="top" wrapText="1"/>
    </xf>
    <xf numFmtId="0" fontId="13" fillId="0" borderId="12" xfId="21" applyFont="1" applyBorder="1" applyAlignment="1">
      <alignment vertical="top"/>
    </xf>
    <xf numFmtId="0" fontId="7" fillId="0" borderId="0" xfId="21" applyFont="1" applyBorder="1" applyAlignment="1">
      <alignment horizontal="right" vertical="top"/>
    </xf>
    <xf numFmtId="0" fontId="6" fillId="0" borderId="11" xfId="21" applyBorder="1" applyAlignment="1">
      <alignment vertical="top"/>
    </xf>
    <xf numFmtId="0" fontId="6" fillId="0" borderId="0" xfId="21" applyBorder="1" applyAlignment="1">
      <alignment vertical="top"/>
    </xf>
    <xf numFmtId="0" fontId="40" fillId="0" borderId="0" xfId="21" applyFont="1" applyBorder="1"/>
    <xf numFmtId="0" fontId="6" fillId="0" borderId="0" xfId="21" applyFont="1" applyAlignment="1">
      <alignment vertical="top"/>
    </xf>
    <xf numFmtId="2" fontId="19" fillId="2" borderId="0" xfId="21" applyNumberFormat="1" applyFont="1" applyFill="1" applyAlignment="1">
      <alignment vertical="top"/>
    </xf>
    <xf numFmtId="0" fontId="12" fillId="0" borderId="0" xfId="21" applyFont="1" applyFill="1" applyBorder="1"/>
    <xf numFmtId="0" fontId="6" fillId="0" borderId="0" xfId="21" applyBorder="1"/>
    <xf numFmtId="0" fontId="7" fillId="0" borderId="0" xfId="21" applyFont="1" applyBorder="1" applyAlignment="1">
      <alignment vertical="top"/>
    </xf>
    <xf numFmtId="0" fontId="7" fillId="0" borderId="0" xfId="21" applyFont="1" applyBorder="1"/>
    <xf numFmtId="2" fontId="7" fillId="0" borderId="0" xfId="21" applyNumberFormat="1" applyFont="1" applyBorder="1"/>
    <xf numFmtId="0" fontId="7" fillId="0" borderId="0" xfId="21" applyFont="1" applyFill="1" applyBorder="1" applyAlignment="1">
      <alignment vertical="top"/>
    </xf>
    <xf numFmtId="1" fontId="7" fillId="0" borderId="0" xfId="21" applyNumberFormat="1" applyFont="1" applyFill="1" applyBorder="1"/>
    <xf numFmtId="0" fontId="37" fillId="0" borderId="0" xfId="21" applyFont="1" applyAlignment="1">
      <alignment vertical="top"/>
    </xf>
    <xf numFmtId="1" fontId="7" fillId="0" borderId="0" xfId="21" applyNumberFormat="1" applyFont="1" applyBorder="1"/>
    <xf numFmtId="0" fontId="7" fillId="0" borderId="0" xfId="21" applyFont="1" applyBorder="1" applyAlignment="1">
      <alignment horizontal="center"/>
    </xf>
    <xf numFmtId="9" fontId="7" fillId="2" borderId="0" xfId="21" applyNumberFormat="1" applyFont="1" applyFill="1" applyBorder="1" applyAlignment="1">
      <alignment horizontal="right" vertical="top"/>
    </xf>
    <xf numFmtId="0" fontId="7" fillId="0" borderId="11" xfId="21" applyFont="1" applyBorder="1" applyAlignment="1">
      <alignment vertical="top"/>
    </xf>
    <xf numFmtId="167" fontId="7" fillId="0" borderId="0" xfId="21" applyNumberFormat="1" applyFont="1" applyFill="1" applyBorder="1" applyAlignment="1">
      <alignment horizontal="right" vertical="top"/>
    </xf>
    <xf numFmtId="0" fontId="7" fillId="0" borderId="0" xfId="21" applyFont="1" applyFill="1" applyBorder="1"/>
    <xf numFmtId="0" fontId="38" fillId="0" borderId="0" xfId="21" applyFont="1" applyAlignment="1"/>
    <xf numFmtId="0" fontId="7" fillId="0" borderId="0" xfId="21" applyFont="1" applyFill="1" applyAlignment="1">
      <alignment vertical="top"/>
    </xf>
    <xf numFmtId="0" fontId="19" fillId="2" borderId="13" xfId="21" applyFont="1" applyFill="1" applyBorder="1" applyAlignment="1">
      <alignment vertical="top" wrapText="1"/>
    </xf>
    <xf numFmtId="1" fontId="7" fillId="2" borderId="0" xfId="21" applyNumberFormat="1" applyFont="1" applyFill="1" applyBorder="1" applyAlignment="1">
      <alignment horizontal="right" vertical="top"/>
    </xf>
    <xf numFmtId="0" fontId="7" fillId="2" borderId="0" xfId="21" applyFont="1" applyFill="1" applyBorder="1" applyAlignment="1">
      <alignment vertical="top"/>
    </xf>
    <xf numFmtId="167" fontId="7" fillId="0" borderId="0" xfId="21" applyNumberFormat="1" applyFont="1" applyBorder="1" applyAlignment="1">
      <alignment vertical="top"/>
    </xf>
    <xf numFmtId="0" fontId="21" fillId="0" borderId="0" xfId="21" applyFont="1" applyFill="1" applyAlignment="1">
      <alignment vertical="top"/>
    </xf>
    <xf numFmtId="0" fontId="7" fillId="0" borderId="11" xfId="21" applyFont="1" applyFill="1" applyBorder="1" applyAlignment="1">
      <alignment vertical="top"/>
    </xf>
    <xf numFmtId="0" fontId="19" fillId="0" borderId="13" xfId="21" applyFont="1" applyFill="1" applyBorder="1" applyAlignment="1">
      <alignment vertical="top"/>
    </xf>
    <xf numFmtId="167" fontId="7" fillId="0" borderId="0" xfId="21" applyNumberFormat="1" applyFont="1" applyBorder="1" applyAlignment="1">
      <alignment horizontal="right" vertical="top"/>
    </xf>
    <xf numFmtId="0" fontId="21" fillId="0" borderId="0" xfId="21" applyFont="1" applyFill="1" applyAlignment="1">
      <alignment vertical="top" wrapText="1"/>
    </xf>
    <xf numFmtId="167" fontId="7" fillId="0" borderId="0" xfId="21" applyNumberFormat="1" applyFont="1" applyFill="1" applyBorder="1" applyAlignment="1">
      <alignment vertical="top"/>
    </xf>
    <xf numFmtId="0" fontId="19" fillId="0" borderId="12" xfId="21" applyFont="1" applyBorder="1" applyAlignment="1">
      <alignment vertical="top"/>
    </xf>
    <xf numFmtId="0" fontId="38" fillId="0" borderId="0" xfId="21" applyFont="1" applyBorder="1"/>
    <xf numFmtId="0" fontId="6" fillId="0" borderId="0" xfId="21" applyFill="1" applyBorder="1"/>
    <xf numFmtId="0" fontId="36" fillId="0" borderId="0" xfId="21" applyFont="1" applyFill="1" applyBorder="1"/>
    <xf numFmtId="0" fontId="7" fillId="0" borderId="0" xfId="21" applyFont="1" applyFill="1" applyBorder="1" applyAlignment="1">
      <alignment horizontal="right" vertical="top"/>
    </xf>
    <xf numFmtId="0" fontId="6" fillId="0" borderId="0" xfId="21" applyFill="1" applyBorder="1" applyAlignment="1">
      <alignment vertical="top"/>
    </xf>
    <xf numFmtId="0" fontId="22" fillId="0" borderId="13" xfId="21" applyFont="1" applyFill="1" applyBorder="1" applyAlignment="1">
      <alignment vertical="top" wrapText="1"/>
    </xf>
    <xf numFmtId="2" fontId="7" fillId="0" borderId="0" xfId="21" applyNumberFormat="1" applyFont="1" applyFill="1" applyBorder="1" applyAlignment="1">
      <alignment horizontal="right" vertical="top"/>
    </xf>
    <xf numFmtId="0" fontId="19" fillId="2" borderId="13" xfId="21" applyFont="1" applyFill="1" applyBorder="1" applyAlignment="1">
      <alignment vertical="top"/>
    </xf>
    <xf numFmtId="4" fontId="7" fillId="0" borderId="0" xfId="21" applyNumberFormat="1" applyFont="1" applyFill="1" applyBorder="1" applyAlignment="1">
      <alignment horizontal="right" vertical="top"/>
    </xf>
    <xf numFmtId="0" fontId="22" fillId="0" borderId="12" xfId="21" applyFont="1" applyBorder="1" applyAlignment="1">
      <alignment vertical="top" wrapText="1"/>
    </xf>
    <xf numFmtId="2" fontId="7" fillId="0" borderId="0" xfId="21" applyNumberFormat="1" applyFont="1" applyBorder="1" applyAlignment="1">
      <alignment horizontal="right" vertical="top"/>
    </xf>
    <xf numFmtId="4" fontId="7" fillId="0" borderId="0" xfId="21" applyNumberFormat="1" applyFont="1" applyFill="1" applyAlignment="1">
      <alignment horizontal="right" vertical="top"/>
    </xf>
    <xf numFmtId="0" fontId="13" fillId="0" borderId="0" xfId="21" applyFont="1" applyFill="1" applyBorder="1" applyAlignment="1">
      <alignment horizontal="left" vertical="top"/>
    </xf>
    <xf numFmtId="0" fontId="7" fillId="0" borderId="35" xfId="21" applyFont="1" applyBorder="1" applyAlignment="1">
      <alignment vertical="top"/>
    </xf>
    <xf numFmtId="0" fontId="6" fillId="0" borderId="40" xfId="21" applyBorder="1" applyAlignment="1">
      <alignment vertical="top"/>
    </xf>
    <xf numFmtId="0" fontId="6" fillId="0" borderId="0" xfId="21" applyFill="1"/>
    <xf numFmtId="0" fontId="6" fillId="0" borderId="0" xfId="21"/>
    <xf numFmtId="0" fontId="6" fillId="0" borderId="0" xfId="21" applyFont="1" applyFill="1" applyAlignment="1">
      <alignment vertical="top"/>
    </xf>
    <xf numFmtId="2" fontId="7" fillId="0" borderId="0" xfId="21" applyNumberFormat="1" applyFont="1" applyFill="1" applyAlignment="1">
      <alignment vertical="top"/>
    </xf>
    <xf numFmtId="0" fontId="8" fillId="0" borderId="0" xfId="21" applyFont="1" applyFill="1"/>
    <xf numFmtId="0" fontId="35" fillId="2" borderId="0" xfId="21" applyFont="1" applyFill="1"/>
    <xf numFmtId="0" fontId="9" fillId="0" borderId="0" xfId="21" applyFont="1" applyFill="1"/>
    <xf numFmtId="0" fontId="10" fillId="0" borderId="0" xfId="21" applyFont="1"/>
    <xf numFmtId="0" fontId="6" fillId="0" borderId="0" xfId="21" applyAlignment="1"/>
    <xf numFmtId="0" fontId="6" fillId="2" borderId="0" xfId="21" applyFill="1"/>
    <xf numFmtId="49" fontId="6" fillId="0" borderId="0" xfId="21" applyNumberFormat="1"/>
    <xf numFmtId="0" fontId="8" fillId="0" borderId="0" xfId="21" applyFont="1"/>
    <xf numFmtId="0" fontId="9" fillId="0" borderId="0" xfId="21" applyFont="1"/>
    <xf numFmtId="0" fontId="8" fillId="0" borderId="3" xfId="21" applyFont="1" applyFill="1" applyBorder="1"/>
    <xf numFmtId="0" fontId="8" fillId="0" borderId="16" xfId="21" applyFont="1" applyBorder="1" applyAlignment="1">
      <alignment horizontal="center"/>
    </xf>
    <xf numFmtId="0" fontId="8" fillId="0" borderId="14" xfId="21" applyFont="1" applyBorder="1" applyAlignment="1">
      <alignment horizontal="center"/>
    </xf>
    <xf numFmtId="0" fontId="10" fillId="0" borderId="4" xfId="21" applyFont="1" applyBorder="1" applyAlignment="1">
      <alignment horizontal="left" vertical="center"/>
    </xf>
    <xf numFmtId="0" fontId="6" fillId="0" borderId="1" xfId="21" applyFont="1" applyBorder="1" applyAlignment="1">
      <alignment horizontal="center" vertical="center" wrapText="1"/>
    </xf>
    <xf numFmtId="0" fontId="6" fillId="0" borderId="17" xfId="21" applyFont="1" applyBorder="1" applyAlignment="1">
      <alignment horizontal="center" vertical="center" wrapText="1"/>
    </xf>
    <xf numFmtId="0" fontId="6" fillId="0" borderId="5" xfId="21" applyFont="1" applyBorder="1" applyAlignment="1">
      <alignment horizontal="center" vertical="center" wrapText="1"/>
    </xf>
    <xf numFmtId="0" fontId="10" fillId="0" borderId="6" xfId="21" applyFont="1" applyBorder="1"/>
    <xf numFmtId="0" fontId="6" fillId="0" borderId="2" xfId="21" applyFont="1" applyBorder="1" applyAlignment="1">
      <alignment horizontal="center"/>
    </xf>
    <xf numFmtId="0" fontId="6" fillId="0" borderId="15" xfId="21" applyFont="1" applyBorder="1" applyAlignment="1">
      <alignment horizontal="center"/>
    </xf>
    <xf numFmtId="0" fontId="6" fillId="0" borderId="7" xfId="21" applyFont="1" applyBorder="1" applyAlignment="1">
      <alignment horizontal="center"/>
    </xf>
    <xf numFmtId="0" fontId="10" fillId="3" borderId="8" xfId="21" applyFont="1" applyFill="1" applyBorder="1" applyAlignment="1">
      <alignment horizontal="left"/>
    </xf>
    <xf numFmtId="167" fontId="7" fillId="3" borderId="23" xfId="21" applyNumberFormat="1" applyFont="1" applyFill="1" applyBorder="1" applyAlignment="1">
      <alignment horizontal="left"/>
    </xf>
    <xf numFmtId="2" fontId="7" fillId="3" borderId="2" xfId="21" applyNumberFormat="1" applyFont="1" applyFill="1" applyBorder="1" applyAlignment="1">
      <alignment horizontal="left"/>
    </xf>
    <xf numFmtId="2" fontId="7" fillId="3" borderId="7" xfId="21" applyNumberFormat="1" applyFont="1" applyFill="1" applyBorder="1" applyAlignment="1">
      <alignment horizontal="left"/>
    </xf>
    <xf numFmtId="165" fontId="7" fillId="3" borderId="23" xfId="21" applyNumberFormat="1" applyFont="1" applyFill="1" applyBorder="1" applyAlignment="1">
      <alignment horizontal="left"/>
    </xf>
    <xf numFmtId="0" fontId="10" fillId="4" borderId="9" xfId="21" applyFont="1" applyFill="1" applyBorder="1"/>
    <xf numFmtId="167" fontId="7" fillId="4" borderId="23" xfId="21" applyNumberFormat="1" applyFont="1" applyFill="1" applyBorder="1" applyAlignment="1">
      <alignment horizontal="left"/>
    </xf>
    <xf numFmtId="2" fontId="7" fillId="4" borderId="18" xfId="21" applyNumberFormat="1" applyFont="1" applyFill="1" applyBorder="1" applyAlignment="1">
      <alignment horizontal="left"/>
    </xf>
    <xf numFmtId="2" fontId="7" fillId="4" borderId="19" xfId="21" applyNumberFormat="1" applyFont="1" applyFill="1" applyBorder="1" applyAlignment="1">
      <alignment horizontal="left"/>
    </xf>
    <xf numFmtId="0" fontId="10" fillId="4" borderId="10" xfId="21" applyFont="1" applyFill="1" applyBorder="1"/>
    <xf numFmtId="2" fontId="7" fillId="4" borderId="20" xfId="21" applyNumberFormat="1" applyFont="1" applyFill="1" applyBorder="1" applyAlignment="1">
      <alignment horizontal="left"/>
    </xf>
    <xf numFmtId="0" fontId="10" fillId="0" borderId="0" xfId="21" applyFont="1" applyBorder="1"/>
    <xf numFmtId="0" fontId="12" fillId="0" borderId="0" xfId="21" applyFont="1" applyBorder="1" applyAlignment="1">
      <alignment wrapText="1"/>
    </xf>
    <xf numFmtId="0" fontId="13" fillId="0" borderId="0" xfId="21" applyFont="1" applyAlignment="1">
      <alignment vertical="top"/>
    </xf>
    <xf numFmtId="0" fontId="6" fillId="0" borderId="0" xfId="21" applyAlignment="1">
      <alignment vertical="top"/>
    </xf>
    <xf numFmtId="0" fontId="19" fillId="2" borderId="0" xfId="21" applyFont="1" applyFill="1" applyAlignment="1">
      <alignment vertical="top"/>
    </xf>
    <xf numFmtId="0" fontId="6" fillId="0" borderId="0" xfId="21" applyAlignment="1">
      <alignment horizontal="center" vertical="top"/>
    </xf>
    <xf numFmtId="0" fontId="6" fillId="0" borderId="0" xfId="21" applyAlignment="1">
      <alignment horizontal="left" vertical="top"/>
    </xf>
    <xf numFmtId="0" fontId="19" fillId="2" borderId="0" xfId="21" applyFont="1" applyFill="1" applyAlignment="1">
      <alignment horizontal="center" vertical="top"/>
    </xf>
    <xf numFmtId="0" fontId="19" fillId="2" borderId="0" xfId="21" applyFont="1" applyFill="1" applyAlignment="1">
      <alignment horizontal="left" vertical="top"/>
    </xf>
    <xf numFmtId="9" fontId="7" fillId="0" borderId="0" xfId="21" applyNumberFormat="1" applyFont="1" applyFill="1" applyBorder="1" applyAlignment="1">
      <alignment horizontal="center"/>
    </xf>
    <xf numFmtId="9" fontId="19" fillId="2" borderId="0" xfId="21" applyNumberFormat="1" applyFont="1" applyFill="1" applyAlignment="1">
      <alignment horizontal="right" vertical="top"/>
    </xf>
    <xf numFmtId="9" fontId="19" fillId="2" borderId="0" xfId="21" applyNumberFormat="1" applyFont="1" applyFill="1" applyAlignment="1">
      <alignment horizontal="center" vertical="top"/>
    </xf>
    <xf numFmtId="9" fontId="7" fillId="0" borderId="0" xfId="21" applyNumberFormat="1" applyFont="1" applyBorder="1" applyAlignment="1">
      <alignment horizontal="center"/>
    </xf>
    <xf numFmtId="9" fontId="19" fillId="2" borderId="0" xfId="21" applyNumberFormat="1" applyFont="1" applyFill="1" applyBorder="1" applyAlignment="1">
      <alignment horizontal="center" vertical="top"/>
    </xf>
    <xf numFmtId="0" fontId="19" fillId="2" borderId="0" xfId="21" applyFont="1" applyFill="1" applyBorder="1" applyAlignment="1">
      <alignment horizontal="left" vertical="top"/>
    </xf>
    <xf numFmtId="0" fontId="19" fillId="0" borderId="0" xfId="21" applyFont="1" applyAlignment="1">
      <alignment vertical="top"/>
    </xf>
    <xf numFmtId="0" fontId="6" fillId="0" borderId="0" xfId="21" applyFont="1" applyBorder="1"/>
    <xf numFmtId="0" fontId="10" fillId="3" borderId="0" xfId="21" applyFont="1" applyFill="1" applyBorder="1" applyAlignment="1">
      <alignment horizontal="left" vertical="top"/>
    </xf>
    <xf numFmtId="2" fontId="10" fillId="3" borderId="0" xfId="21" applyNumberFormat="1" applyFont="1" applyFill="1" applyBorder="1" applyAlignment="1">
      <alignment horizontal="center" vertical="top"/>
    </xf>
    <xf numFmtId="0" fontId="13" fillId="0" borderId="29" xfId="21" applyFont="1" applyBorder="1" applyAlignment="1">
      <alignment vertical="top"/>
    </xf>
    <xf numFmtId="2" fontId="13" fillId="0" borderId="30" xfId="21" applyNumberFormat="1" applyFont="1" applyBorder="1" applyAlignment="1">
      <alignment horizontal="left" vertical="top"/>
    </xf>
    <xf numFmtId="2" fontId="10" fillId="0" borderId="31" xfId="21" applyNumberFormat="1" applyFont="1" applyBorder="1" applyAlignment="1">
      <alignment horizontal="center" vertical="top" wrapText="1"/>
    </xf>
    <xf numFmtId="0" fontId="13" fillId="0" borderId="30" xfId="21" applyFont="1" applyBorder="1" applyAlignment="1">
      <alignment vertical="top"/>
    </xf>
    <xf numFmtId="2" fontId="13" fillId="0" borderId="32" xfId="21" applyNumberFormat="1" applyFont="1" applyBorder="1" applyAlignment="1">
      <alignment horizontal="left" vertical="top"/>
    </xf>
    <xf numFmtId="2" fontId="10" fillId="0" borderId="30" xfId="21" applyNumberFormat="1" applyFont="1" applyBorder="1" applyAlignment="1">
      <alignment horizontal="center" vertical="top" wrapText="1"/>
    </xf>
    <xf numFmtId="1" fontId="7" fillId="0" borderId="0" xfId="21" applyNumberFormat="1" applyFont="1" applyFill="1" applyAlignment="1">
      <alignment vertical="top"/>
    </xf>
    <xf numFmtId="0" fontId="7" fillId="0" borderId="0" xfId="21" applyFont="1" applyFill="1" applyAlignment="1">
      <alignment horizontal="right" vertical="top"/>
    </xf>
    <xf numFmtId="0" fontId="37" fillId="0" borderId="0" xfId="21" applyFont="1" applyBorder="1"/>
    <xf numFmtId="0" fontId="37" fillId="0" borderId="0" xfId="21" applyFont="1" applyBorder="1" applyAlignment="1">
      <alignment horizontal="center"/>
    </xf>
    <xf numFmtId="0" fontId="7" fillId="0" borderId="0" xfId="21" applyNumberFormat="1" applyFont="1" applyBorder="1" applyAlignment="1">
      <alignment horizontal="right" vertical="top"/>
    </xf>
    <xf numFmtId="0" fontId="7" fillId="2" borderId="0" xfId="21" applyFont="1" applyFill="1" applyBorder="1" applyAlignment="1">
      <alignment horizontal="right" vertical="top"/>
    </xf>
    <xf numFmtId="0" fontId="6" fillId="0" borderId="13" xfId="21" applyFont="1" applyFill="1" applyBorder="1" applyAlignment="1">
      <alignment vertical="top" wrapText="1"/>
    </xf>
    <xf numFmtId="0" fontId="6" fillId="0" borderId="12" xfId="21" applyFont="1" applyBorder="1" applyAlignment="1">
      <alignment vertical="top" wrapText="1"/>
    </xf>
    <xf numFmtId="0" fontId="7" fillId="0" borderId="28" xfId="21" applyFont="1" applyBorder="1" applyAlignment="1">
      <alignment vertical="top"/>
    </xf>
    <xf numFmtId="0" fontId="7" fillId="0" borderId="28" xfId="21" applyFont="1" applyFill="1" applyBorder="1" applyAlignment="1">
      <alignment horizontal="left" vertical="top" wrapText="1"/>
    </xf>
    <xf numFmtId="0" fontId="6" fillId="0" borderId="0" xfId="21" applyFill="1" applyAlignment="1">
      <alignment horizontal="center" vertical="top"/>
    </xf>
    <xf numFmtId="0" fontId="28" fillId="0" borderId="0" xfId="21" applyFont="1" applyFill="1" applyBorder="1"/>
    <xf numFmtId="0" fontId="6" fillId="0" borderId="12" xfId="21" applyBorder="1" applyAlignment="1">
      <alignment vertical="top"/>
    </xf>
    <xf numFmtId="0" fontId="6" fillId="0" borderId="13" xfId="21" applyFill="1" applyBorder="1" applyAlignment="1">
      <alignment vertical="top"/>
    </xf>
    <xf numFmtId="0" fontId="6" fillId="0" borderId="0" xfId="21" applyFill="1" applyBorder="1" applyAlignment="1">
      <alignment horizontal="right" vertical="top"/>
    </xf>
    <xf numFmtId="0" fontId="13" fillId="0" borderId="30" xfId="21" applyFont="1" applyBorder="1" applyAlignment="1">
      <alignment horizontal="left" vertical="top"/>
    </xf>
    <xf numFmtId="0" fontId="6" fillId="0" borderId="31" xfId="21" applyBorder="1" applyAlignment="1">
      <alignment vertical="top"/>
    </xf>
    <xf numFmtId="0" fontId="13" fillId="0" borderId="33" xfId="21" applyFont="1" applyFill="1" applyBorder="1" applyAlignment="1">
      <alignment vertical="top"/>
    </xf>
    <xf numFmtId="0" fontId="13" fillId="0" borderId="30" xfId="21" applyFont="1" applyFill="1" applyBorder="1" applyAlignment="1">
      <alignment horizontal="left" vertical="top"/>
    </xf>
    <xf numFmtId="0" fontId="6" fillId="0" borderId="30" xfId="21" applyFill="1" applyBorder="1" applyAlignment="1">
      <alignment vertical="top"/>
    </xf>
    <xf numFmtId="0" fontId="6" fillId="0" borderId="0" xfId="21" applyFont="1" applyFill="1" applyBorder="1"/>
    <xf numFmtId="0" fontId="28" fillId="0" borderId="0" xfId="21" applyFont="1" applyFill="1"/>
    <xf numFmtId="0" fontId="29" fillId="0" borderId="0" xfId="21" applyFont="1" applyFill="1" applyBorder="1" applyAlignment="1">
      <alignment vertical="top"/>
    </xf>
    <xf numFmtId="0" fontId="38" fillId="0" borderId="0" xfId="21" applyFont="1"/>
    <xf numFmtId="0" fontId="21" fillId="0" borderId="0" xfId="21" applyFont="1" applyAlignment="1">
      <alignment vertical="top" wrapText="1"/>
    </xf>
    <xf numFmtId="0" fontId="18" fillId="0" borderId="0" xfId="21" applyFont="1" applyBorder="1" applyAlignment="1">
      <alignment vertical="top"/>
    </xf>
    <xf numFmtId="0" fontId="18" fillId="0" borderId="0" xfId="21" applyFont="1" applyAlignment="1">
      <alignment vertical="top"/>
    </xf>
    <xf numFmtId="49" fontId="7" fillId="0" borderId="0" xfId="21" applyNumberFormat="1" applyFont="1" applyFill="1" applyBorder="1" applyAlignment="1">
      <alignment horizontal="center"/>
    </xf>
    <xf numFmtId="0" fontId="40" fillId="0" borderId="0" xfId="21" applyFont="1" applyFill="1" applyBorder="1"/>
    <xf numFmtId="0" fontId="37" fillId="0" borderId="0" xfId="21" applyFont="1" applyFill="1" applyAlignment="1">
      <alignment vertical="top"/>
    </xf>
    <xf numFmtId="0" fontId="38" fillId="0" borderId="0" xfId="21" applyFont="1" applyFill="1" applyAlignment="1"/>
    <xf numFmtId="2" fontId="7" fillId="0" borderId="0" xfId="21" applyNumberFormat="1" applyFont="1" applyFill="1" applyBorder="1"/>
    <xf numFmtId="0" fontId="7" fillId="0" borderId="0" xfId="21" applyNumberFormat="1" applyFont="1" applyFill="1" applyBorder="1" applyAlignment="1">
      <alignment horizontal="right" vertical="top"/>
    </xf>
    <xf numFmtId="171" fontId="7" fillId="3" borderId="22" xfId="21" applyNumberFormat="1" applyFont="1" applyFill="1" applyBorder="1" applyAlignment="1">
      <alignment horizontal="left" wrapText="1"/>
    </xf>
    <xf numFmtId="0" fontId="13" fillId="0" borderId="0" xfId="21" applyFont="1"/>
    <xf numFmtId="0" fontId="6" fillId="0" borderId="0" xfId="21" applyAlignment="1">
      <alignment vertical="top" wrapText="1"/>
    </xf>
    <xf numFmtId="0" fontId="6" fillId="0" borderId="0" xfId="21" applyBorder="1" applyAlignment="1">
      <alignment wrapText="1"/>
    </xf>
    <xf numFmtId="0" fontId="7" fillId="0" borderId="0" xfId="21" applyFont="1" applyFill="1" applyBorder="1" applyAlignment="1">
      <alignment wrapText="1"/>
    </xf>
    <xf numFmtId="9" fontId="7" fillId="0" borderId="0" xfId="21" applyNumberFormat="1" applyFont="1" applyBorder="1" applyAlignment="1">
      <alignment horizontal="center" wrapText="1"/>
    </xf>
    <xf numFmtId="0" fontId="7" fillId="0" borderId="0" xfId="21" applyFont="1" applyBorder="1" applyAlignment="1">
      <alignment wrapText="1"/>
    </xf>
    <xf numFmtId="0" fontId="6" fillId="0" borderId="0" xfId="21" applyAlignment="1">
      <alignment wrapText="1"/>
    </xf>
    <xf numFmtId="0" fontId="26" fillId="0" borderId="0" xfId="21" applyFont="1" applyFill="1" applyBorder="1"/>
    <xf numFmtId="9" fontId="26" fillId="0" borderId="0" xfId="21" applyNumberFormat="1" applyFont="1" applyBorder="1" applyAlignment="1">
      <alignment horizontal="center"/>
    </xf>
    <xf numFmtId="0" fontId="6" fillId="0" borderId="0" xfId="21" applyFill="1" applyAlignment="1">
      <alignment horizontal="left" vertical="top"/>
    </xf>
    <xf numFmtId="0" fontId="6" fillId="0" borderId="36" xfId="21" applyBorder="1"/>
    <xf numFmtId="0" fontId="19" fillId="0" borderId="0" xfId="21" applyFont="1" applyBorder="1" applyAlignment="1">
      <alignment vertical="top"/>
    </xf>
    <xf numFmtId="0" fontId="7" fillId="0" borderId="0" xfId="21" applyFont="1"/>
    <xf numFmtId="0" fontId="12" fillId="0" borderId="0" xfId="21" applyFont="1" applyBorder="1"/>
    <xf numFmtId="4" fontId="7" fillId="0" borderId="0" xfId="21" applyNumberFormat="1" applyFont="1" applyAlignment="1">
      <alignment vertical="top"/>
    </xf>
    <xf numFmtId="0" fontId="12" fillId="0" borderId="0" xfId="21" applyFont="1"/>
    <xf numFmtId="2" fontId="7" fillId="0" borderId="0" xfId="21" applyNumberFormat="1" applyFont="1" applyAlignment="1">
      <alignment vertical="top"/>
    </xf>
    <xf numFmtId="0" fontId="29" fillId="0" borderId="0" xfId="21" applyFont="1" applyFill="1" applyBorder="1" applyAlignment="1">
      <alignment horizontal="center" vertical="top"/>
    </xf>
    <xf numFmtId="0" fontId="24" fillId="0" borderId="0" xfId="21" applyFont="1" applyFill="1" applyBorder="1"/>
    <xf numFmtId="0" fontId="7" fillId="0" borderId="0" xfId="21" applyFont="1" applyFill="1" applyBorder="1" applyAlignment="1">
      <alignment horizontal="left"/>
    </xf>
    <xf numFmtId="0" fontId="38" fillId="0" borderId="0" xfId="21" applyFont="1" applyFill="1" applyBorder="1"/>
    <xf numFmtId="0" fontId="7" fillId="0" borderId="0" xfId="21" applyFont="1" applyFill="1" applyBorder="1" applyAlignment="1">
      <alignment horizontal="center"/>
    </xf>
    <xf numFmtId="0" fontId="37" fillId="0" borderId="0" xfId="21" applyFont="1" applyFill="1" applyBorder="1"/>
    <xf numFmtId="0" fontId="19" fillId="2" borderId="0" xfId="21" applyFont="1" applyFill="1" applyAlignment="1">
      <alignment horizontal="left" vertical="top" wrapText="1"/>
    </xf>
    <xf numFmtId="9" fontId="19" fillId="0" borderId="0" xfId="21" applyNumberFormat="1" applyFont="1" applyFill="1" applyBorder="1" applyAlignment="1">
      <alignment horizontal="center" vertical="top"/>
    </xf>
    <xf numFmtId="0" fontId="19" fillId="0" borderId="0" xfId="21" applyFont="1" applyFill="1" applyBorder="1" applyAlignment="1">
      <alignment horizontal="left" vertical="top"/>
    </xf>
    <xf numFmtId="0" fontId="19" fillId="0" borderId="0" xfId="21" applyFont="1" applyFill="1" applyBorder="1" applyAlignment="1">
      <alignment vertical="top"/>
    </xf>
    <xf numFmtId="0" fontId="7" fillId="0" borderId="0" xfId="21" applyFont="1" applyFill="1" applyBorder="1" applyAlignment="1">
      <alignment vertical="top" wrapText="1"/>
    </xf>
    <xf numFmtId="11" fontId="7" fillId="0" borderId="0" xfId="21" applyNumberFormat="1" applyFont="1" applyBorder="1" applyAlignment="1">
      <alignment horizontal="right" vertical="top"/>
    </xf>
    <xf numFmtId="11" fontId="7" fillId="0" borderId="0" xfId="21" applyNumberFormat="1" applyFont="1" applyFill="1" applyAlignment="1">
      <alignment horizontal="right" vertical="top"/>
    </xf>
    <xf numFmtId="11" fontId="7" fillId="0" borderId="0" xfId="21" applyNumberFormat="1" applyFont="1" applyFill="1" applyBorder="1" applyAlignment="1">
      <alignment horizontal="right" vertical="top"/>
    </xf>
    <xf numFmtId="0" fontId="25" fillId="0" borderId="0" xfId="21" applyFont="1" applyFill="1" applyBorder="1" applyAlignment="1">
      <alignment horizontal="right" vertical="top"/>
    </xf>
    <xf numFmtId="2" fontId="7" fillId="0" borderId="0" xfId="21" applyNumberFormat="1" applyFont="1" applyFill="1" applyBorder="1" applyAlignment="1">
      <alignment vertical="top"/>
    </xf>
    <xf numFmtId="0" fontId="12" fillId="0" borderId="0" xfId="21" applyFont="1" applyFill="1"/>
    <xf numFmtId="4" fontId="7" fillId="0" borderId="28" xfId="21" applyNumberFormat="1" applyFont="1" applyBorder="1" applyAlignment="1">
      <alignment vertical="top"/>
    </xf>
    <xf numFmtId="0" fontId="7" fillId="2" borderId="0" xfId="21" applyFont="1" applyFill="1" applyBorder="1" applyAlignment="1">
      <alignment horizontal="center" vertical="top"/>
    </xf>
    <xf numFmtId="0" fontId="19" fillId="0" borderId="13" xfId="21" applyFont="1" applyBorder="1" applyAlignment="1">
      <alignment vertical="top"/>
    </xf>
    <xf numFmtId="0" fontId="19" fillId="0" borderId="36" xfId="21" applyFont="1" applyBorder="1" applyAlignment="1">
      <alignment vertical="top"/>
    </xf>
    <xf numFmtId="0" fontId="7" fillId="0" borderId="28" xfId="21" applyFont="1" applyFill="1" applyBorder="1"/>
    <xf numFmtId="0" fontId="40" fillId="0" borderId="0" xfId="21" applyFont="1"/>
    <xf numFmtId="0" fontId="40" fillId="0" borderId="0" xfId="21" applyFont="1" applyFill="1"/>
    <xf numFmtId="0" fontId="19" fillId="0" borderId="0" xfId="21" applyFont="1" applyFill="1" applyBorder="1" applyAlignment="1">
      <alignment vertical="top" wrapText="1"/>
    </xf>
    <xf numFmtId="165" fontId="7" fillId="0" borderId="0" xfId="21" applyNumberFormat="1" applyFont="1" applyFill="1" applyBorder="1" applyAlignment="1">
      <alignment horizontal="right" vertical="top"/>
    </xf>
    <xf numFmtId="0" fontId="6" fillId="2" borderId="0" xfId="21" applyFill="1" applyAlignment="1">
      <alignment vertical="top"/>
    </xf>
    <xf numFmtId="0" fontId="6" fillId="2" borderId="11" xfId="21" applyFill="1" applyBorder="1" applyAlignment="1">
      <alignment horizontal="right" vertical="top"/>
    </xf>
    <xf numFmtId="1" fontId="19" fillId="2" borderId="0" xfId="21" applyNumberFormat="1" applyFont="1" applyFill="1" applyAlignment="1">
      <alignment vertical="top"/>
    </xf>
    <xf numFmtId="0" fontId="24" fillId="0" borderId="0" xfId="21" applyFont="1"/>
    <xf numFmtId="9" fontId="7" fillId="0" borderId="0" xfId="21" applyNumberFormat="1" applyFont="1" applyBorder="1"/>
    <xf numFmtId="0" fontId="7" fillId="3" borderId="0" xfId="21" applyFont="1" applyFill="1" applyBorder="1" applyAlignment="1">
      <alignment horizontal="left" vertical="top"/>
    </xf>
    <xf numFmtId="2" fontId="7" fillId="0" borderId="0" xfId="21" applyNumberFormat="1" applyFont="1" applyBorder="1" applyAlignment="1">
      <alignment horizontal="left" vertical="top"/>
    </xf>
    <xf numFmtId="0" fontId="13" fillId="0" borderId="37" xfId="21" applyFont="1" applyBorder="1" applyAlignment="1">
      <alignment vertical="top" wrapText="1"/>
    </xf>
    <xf numFmtId="0" fontId="13" fillId="0" borderId="13" xfId="21" applyFont="1" applyBorder="1" applyAlignment="1">
      <alignment vertical="top"/>
    </xf>
    <xf numFmtId="168" fontId="7" fillId="0" borderId="0" xfId="21" applyNumberFormat="1" applyFont="1" applyFill="1" applyAlignment="1">
      <alignment vertical="top"/>
    </xf>
    <xf numFmtId="0" fontId="13" fillId="0" borderId="13" xfId="21" applyFont="1" applyBorder="1" applyAlignment="1">
      <alignment vertical="top" wrapText="1"/>
    </xf>
    <xf numFmtId="0" fontId="12" fillId="0" borderId="0" xfId="21" applyFont="1" applyBorder="1" applyAlignment="1"/>
    <xf numFmtId="0" fontId="12" fillId="0" borderId="0" xfId="21" applyFont="1" applyAlignment="1"/>
    <xf numFmtId="0" fontId="6" fillId="0" borderId="13" xfId="21" applyBorder="1" applyAlignment="1">
      <alignment vertical="top"/>
    </xf>
    <xf numFmtId="166" fontId="7" fillId="0" borderId="28" xfId="21" applyNumberFormat="1" applyFont="1" applyFill="1" applyBorder="1" applyAlignment="1">
      <alignment horizontal="left" vertical="top"/>
    </xf>
    <xf numFmtId="166" fontId="7" fillId="0" borderId="0" xfId="21" applyNumberFormat="1" applyFont="1" applyFill="1" applyBorder="1" applyAlignment="1">
      <alignment horizontal="left" vertical="top"/>
    </xf>
    <xf numFmtId="2" fontId="7" fillId="0" borderId="28" xfId="21" applyNumberFormat="1" applyFont="1" applyBorder="1"/>
    <xf numFmtId="0" fontId="6" fillId="0" borderId="12" xfId="21" applyBorder="1"/>
    <xf numFmtId="0" fontId="19" fillId="0" borderId="36" xfId="21" applyFont="1" applyBorder="1"/>
    <xf numFmtId="0" fontId="7" fillId="0" borderId="28" xfId="21" applyFont="1" applyBorder="1"/>
    <xf numFmtId="0" fontId="7" fillId="0" borderId="0" xfId="21" applyFont="1" applyBorder="1" applyAlignment="1">
      <alignment horizontal="center" vertical="top"/>
    </xf>
    <xf numFmtId="0" fontId="7" fillId="0" borderId="0" xfId="21" applyFont="1" applyFill="1" applyBorder="1" applyAlignment="1">
      <alignment horizontal="center" vertical="top"/>
    </xf>
    <xf numFmtId="9" fontId="19" fillId="6" borderId="0" xfId="0" applyNumberFormat="1" applyFont="1" applyFill="1" applyAlignment="1">
      <alignment horizontal="right" vertical="top"/>
    </xf>
    <xf numFmtId="2" fontId="7" fillId="3" borderId="55" xfId="9" applyNumberFormat="1" applyFont="1" applyFill="1" applyBorder="1" applyAlignment="1">
      <alignment horizontal="left"/>
    </xf>
    <xf numFmtId="2" fontId="7" fillId="3" borderId="56" xfId="9" applyNumberFormat="1" applyFont="1" applyFill="1" applyBorder="1" applyAlignment="1">
      <alignment horizontal="left"/>
    </xf>
    <xf numFmtId="0" fontId="6" fillId="0" borderId="48" xfId="0" applyFont="1" applyBorder="1" applyAlignment="1">
      <alignment horizontal="center"/>
    </xf>
    <xf numFmtId="165" fontId="7" fillId="21" borderId="22" xfId="21" applyNumberFormat="1" applyFont="1" applyFill="1" applyBorder="1" applyAlignment="1">
      <alignment horizontal="left"/>
    </xf>
    <xf numFmtId="165" fontId="7" fillId="22" borderId="22" xfId="21" applyNumberFormat="1" applyFont="1" applyFill="1" applyBorder="1" applyAlignment="1">
      <alignment horizontal="left"/>
    </xf>
    <xf numFmtId="165" fontId="7" fillId="22" borderId="24" xfId="21" applyNumberFormat="1" applyFont="1" applyFill="1" applyBorder="1" applyAlignment="1">
      <alignment horizontal="left"/>
    </xf>
    <xf numFmtId="165" fontId="7" fillId="21" borderId="26" xfId="21" applyNumberFormat="1" applyFont="1" applyFill="1" applyBorder="1" applyAlignment="1">
      <alignment horizontal="left"/>
    </xf>
    <xf numFmtId="165" fontId="7" fillId="21" borderId="24" xfId="21" applyNumberFormat="1" applyFont="1" applyFill="1" applyBorder="1" applyAlignment="1">
      <alignment horizontal="left" wrapText="1"/>
    </xf>
    <xf numFmtId="165" fontId="7" fillId="21" borderId="25" xfId="21" applyNumberFormat="1" applyFont="1" applyFill="1" applyBorder="1" applyAlignment="1">
      <alignment horizontal="left" wrapText="1"/>
    </xf>
    <xf numFmtId="165" fontId="7" fillId="21" borderId="53" xfId="21" applyNumberFormat="1" applyFont="1" applyFill="1" applyBorder="1" applyAlignment="1">
      <alignment horizontal="left" wrapText="1"/>
    </xf>
    <xf numFmtId="0" fontId="6" fillId="0" borderId="2" xfId="0" applyFont="1" applyFill="1" applyBorder="1" applyAlignment="1">
      <alignment horizontal="center"/>
    </xf>
    <xf numFmtId="0" fontId="6" fillId="0" borderId="57" xfId="0" applyFont="1" applyFill="1" applyBorder="1" applyAlignment="1">
      <alignment horizontal="center" wrapText="1"/>
    </xf>
    <xf numFmtId="0" fontId="6" fillId="0" borderId="48" xfId="0" applyFont="1" applyFill="1" applyBorder="1" applyAlignment="1">
      <alignment horizontal="center" wrapText="1"/>
    </xf>
    <xf numFmtId="0" fontId="6" fillId="0" borderId="57" xfId="0" applyFont="1" applyBorder="1" applyAlignment="1">
      <alignment horizontal="center"/>
    </xf>
    <xf numFmtId="2" fontId="7" fillId="3" borderId="19" xfId="0" applyNumberFormat="1" applyFont="1" applyFill="1" applyBorder="1" applyAlignment="1">
      <alignment horizontal="left"/>
    </xf>
    <xf numFmtId="2" fontId="7" fillId="3" borderId="23" xfId="9" applyNumberFormat="1" applyFont="1" applyFill="1" applyBorder="1" applyAlignment="1">
      <alignment horizontal="left"/>
    </xf>
    <xf numFmtId="2" fontId="7" fillId="3" borderId="27" xfId="9" applyNumberFormat="1" applyFont="1" applyFill="1" applyBorder="1" applyAlignment="1">
      <alignment horizontal="left"/>
    </xf>
    <xf numFmtId="165" fontId="7" fillId="22" borderId="26" xfId="21" applyNumberFormat="1" applyFont="1" applyFill="1" applyBorder="1" applyAlignment="1">
      <alignment horizontal="left"/>
    </xf>
    <xf numFmtId="165" fontId="7" fillId="22" borderId="53" xfId="21" applyNumberFormat="1" applyFont="1" applyFill="1" applyBorder="1" applyAlignment="1">
      <alignment horizontal="left"/>
    </xf>
    <xf numFmtId="0" fontId="22" fillId="0" borderId="12" xfId="0" applyFont="1" applyFill="1" applyBorder="1" applyAlignment="1">
      <alignment vertical="top" wrapText="1"/>
    </xf>
    <xf numFmtId="0" fontId="0" fillId="0" borderId="0" xfId="0" applyAlignment="1"/>
    <xf numFmtId="9" fontId="19" fillId="6" borderId="0" xfId="21" applyNumberFormat="1" applyFont="1" applyFill="1" applyAlignment="1">
      <alignment horizontal="right" vertical="top"/>
    </xf>
    <xf numFmtId="9" fontId="7" fillId="6" borderId="0" xfId="21" applyNumberFormat="1" applyFont="1" applyFill="1" applyBorder="1" applyAlignment="1">
      <alignment horizontal="right" vertical="top"/>
    </xf>
    <xf numFmtId="9" fontId="19" fillId="20" borderId="0" xfId="21" applyNumberFormat="1" applyFont="1" applyFill="1" applyAlignment="1">
      <alignment horizontal="right" vertical="top"/>
    </xf>
    <xf numFmtId="9" fontId="7" fillId="20" borderId="0" xfId="21" applyNumberFormat="1" applyFont="1" applyFill="1" applyBorder="1" applyAlignment="1">
      <alignment horizontal="right" vertical="top"/>
    </xf>
    <xf numFmtId="0" fontId="6" fillId="0" borderId="15" xfId="21" applyFont="1" applyFill="1" applyBorder="1" applyAlignment="1">
      <alignment horizontal="center"/>
    </xf>
    <xf numFmtId="9" fontId="6" fillId="6" borderId="0" xfId="0" applyNumberFormat="1" applyFont="1" applyFill="1" applyAlignment="1">
      <alignment horizontal="right" vertical="top"/>
    </xf>
    <xf numFmtId="0" fontId="6" fillId="6" borderId="0" xfId="0" applyFont="1" applyFill="1" applyAlignment="1">
      <alignment vertical="top"/>
    </xf>
    <xf numFmtId="0" fontId="6" fillId="6" borderId="0" xfId="0" applyNumberFormat="1" applyFont="1" applyFill="1" applyAlignment="1">
      <alignment horizontal="right" vertical="top"/>
    </xf>
    <xf numFmtId="9" fontId="6" fillId="6" borderId="0" xfId="10" applyNumberFormat="1" applyFont="1" applyFill="1" applyAlignment="1">
      <alignment horizontal="right" vertical="top"/>
    </xf>
    <xf numFmtId="9" fontId="7" fillId="20" borderId="0" xfId="10" applyNumberFormat="1" applyFont="1" applyFill="1" applyAlignment="1">
      <alignment horizontal="right" vertical="top"/>
    </xf>
    <xf numFmtId="9" fontId="19" fillId="20" borderId="0" xfId="0" applyNumberFormat="1" applyFont="1" applyFill="1" applyAlignment="1">
      <alignment horizontal="right" vertical="top"/>
    </xf>
    <xf numFmtId="9" fontId="7" fillId="6" borderId="0" xfId="0" applyNumberFormat="1" applyFont="1" applyFill="1" applyAlignment="1">
      <alignment horizontal="right" vertical="top"/>
    </xf>
    <xf numFmtId="9" fontId="19" fillId="6" borderId="0" xfId="10" applyNumberFormat="1" applyFont="1" applyFill="1" applyAlignment="1">
      <alignment horizontal="right" vertical="top"/>
    </xf>
    <xf numFmtId="0" fontId="61" fillId="0" borderId="0" xfId="21" applyFont="1" applyFill="1" applyBorder="1" applyAlignment="1">
      <alignment vertical="top"/>
    </xf>
    <xf numFmtId="0" fontId="1" fillId="0" borderId="0" xfId="160"/>
    <xf numFmtId="0" fontId="1" fillId="0" borderId="0" xfId="160" applyAlignment="1">
      <alignment wrapText="1"/>
    </xf>
    <xf numFmtId="0" fontId="67" fillId="0" borderId="0" xfId="160" applyFont="1"/>
    <xf numFmtId="167" fontId="1" fillId="0" borderId="0" xfId="160" applyNumberFormat="1"/>
    <xf numFmtId="2" fontId="1" fillId="0" borderId="0" xfId="160" applyNumberFormat="1"/>
    <xf numFmtId="0" fontId="65" fillId="0" borderId="0" xfId="160" applyFont="1"/>
    <xf numFmtId="167" fontId="39" fillId="0" borderId="0" xfId="160" applyNumberFormat="1" applyFont="1" applyFill="1"/>
    <xf numFmtId="2" fontId="39" fillId="0" borderId="0" xfId="160" applyNumberFormat="1" applyFont="1" applyFill="1"/>
    <xf numFmtId="0" fontId="66" fillId="0" borderId="0" xfId="160" applyFont="1" applyAlignment="1">
      <alignment horizontal="left"/>
    </xf>
    <xf numFmtId="0" fontId="17" fillId="0" borderId="0" xfId="1" quotePrefix="1" applyFill="1" applyAlignment="1" applyProtection="1"/>
    <xf numFmtId="9" fontId="7" fillId="0" borderId="0" xfId="0" applyNumberFormat="1" applyFont="1" applyFill="1" applyBorder="1" applyAlignment="1">
      <alignment horizontal="right" vertical="top"/>
    </xf>
    <xf numFmtId="9" fontId="7" fillId="0" borderId="0" xfId="0" applyNumberFormat="1" applyFont="1" applyFill="1" applyBorder="1" applyAlignment="1">
      <alignment vertical="top"/>
    </xf>
    <xf numFmtId="0" fontId="19" fillId="0" borderId="0" xfId="9" applyFont="1" applyFill="1" applyBorder="1" applyAlignment="1">
      <alignment vertical="top"/>
    </xf>
    <xf numFmtId="10" fontId="7" fillId="2" borderId="0" xfId="9" applyNumberFormat="1" applyFont="1" applyFill="1" applyBorder="1" applyAlignment="1">
      <alignment horizontal="right" vertical="top"/>
    </xf>
    <xf numFmtId="170" fontId="19" fillId="0" borderId="12" xfId="21" applyNumberFormat="1" applyFont="1" applyFill="1" applyBorder="1" applyAlignment="1">
      <alignment wrapText="1"/>
    </xf>
    <xf numFmtId="1" fontId="19" fillId="2" borderId="0" xfId="0" applyNumberFormat="1" applyFont="1" applyFill="1" applyAlignment="1">
      <alignment horizontal="right" vertical="top"/>
    </xf>
    <xf numFmtId="0" fontId="10" fillId="0" borderId="8" xfId="21" applyFont="1" applyBorder="1"/>
    <xf numFmtId="0" fontId="6" fillId="0" borderId="0" xfId="9" applyFont="1" applyFill="1" applyBorder="1"/>
    <xf numFmtId="2" fontId="7" fillId="0" borderId="0" xfId="0" applyNumberFormat="1" applyFont="1" applyFill="1" applyBorder="1" applyAlignment="1">
      <alignment horizontal="right" vertical="top" wrapText="1"/>
    </xf>
    <xf numFmtId="174" fontId="7" fillId="0" borderId="0" xfId="9" applyNumberFormat="1" applyFont="1" applyFill="1" applyBorder="1" applyAlignment="1">
      <alignment horizontal="right" vertical="top"/>
    </xf>
    <xf numFmtId="0" fontId="69" fillId="0" borderId="0" xfId="21" applyFont="1" applyFill="1" applyBorder="1"/>
    <xf numFmtId="0" fontId="36" fillId="0" borderId="0" xfId="21" applyFont="1" applyFill="1" applyBorder="1" applyAlignment="1"/>
    <xf numFmtId="0" fontId="0" fillId="0" borderId="0" xfId="0" applyAlignment="1">
      <alignment vertical="top" wrapText="1"/>
    </xf>
    <xf numFmtId="165" fontId="7" fillId="22" borderId="22" xfId="21" applyNumberFormat="1" applyFont="1" applyFill="1" applyBorder="1" applyAlignment="1">
      <alignment horizontal="left"/>
    </xf>
    <xf numFmtId="0" fontId="0" fillId="0" borderId="0" xfId="0" applyAlignment="1"/>
    <xf numFmtId="0" fontId="41" fillId="5" borderId="0" xfId="12" applyFont="1" applyFill="1" applyBorder="1" applyAlignment="1">
      <alignment vertical="center" wrapText="1"/>
    </xf>
    <xf numFmtId="0" fontId="6" fillId="0" borderId="0" xfId="21" applyAlignment="1"/>
    <xf numFmtId="0" fontId="40" fillId="0" borderId="0" xfId="21" applyFont="1" applyAlignment="1"/>
    <xf numFmtId="0" fontId="41" fillId="5" borderId="0" xfId="12" applyFont="1" applyFill="1" applyBorder="1" applyAlignment="1">
      <alignment vertical="center" wrapText="1"/>
    </xf>
    <xf numFmtId="0" fontId="6" fillId="0" borderId="0" xfId="21" applyAlignment="1"/>
    <xf numFmtId="0" fontId="7" fillId="0" borderId="0" xfId="0" applyFont="1" applyFill="1" applyBorder="1" applyAlignment="1">
      <alignment horizontal="center" vertical="top"/>
    </xf>
    <xf numFmtId="0" fontId="10" fillId="0" borderId="0" xfId="21" applyFont="1" applyFill="1" applyBorder="1" applyAlignment="1">
      <alignment horizontal="left" vertical="top"/>
    </xf>
    <xf numFmtId="2" fontId="10" fillId="0" borderId="0" xfId="21" applyNumberFormat="1" applyFont="1" applyFill="1" applyBorder="1" applyAlignment="1">
      <alignment horizontal="center" vertical="top"/>
    </xf>
    <xf numFmtId="9" fontId="7" fillId="0" borderId="0" xfId="21" applyNumberFormat="1" applyFont="1" applyFill="1" applyBorder="1" applyAlignment="1">
      <alignment horizontal="right" vertical="top"/>
    </xf>
    <xf numFmtId="2" fontId="7" fillId="0" borderId="0" xfId="21" applyNumberFormat="1" applyFont="1" applyFill="1" applyBorder="1" applyAlignment="1">
      <alignment horizontal="right" vertical="top" wrapText="1"/>
    </xf>
    <xf numFmtId="0" fontId="16" fillId="0" borderId="0" xfId="21" applyFont="1" applyFill="1" applyBorder="1" applyAlignment="1">
      <alignment horizontal="left" vertical="top"/>
    </xf>
    <xf numFmtId="0" fontId="13" fillId="0" borderId="0" xfId="21" applyFont="1" applyFill="1" applyBorder="1" applyAlignment="1">
      <alignment vertical="top"/>
    </xf>
    <xf numFmtId="2" fontId="13" fillId="0" borderId="0" xfId="21" applyNumberFormat="1" applyFont="1" applyFill="1" applyBorder="1" applyAlignment="1">
      <alignment horizontal="left" vertical="top"/>
    </xf>
    <xf numFmtId="2" fontId="10" fillId="0" borderId="0" xfId="21" applyNumberFormat="1" applyFont="1" applyFill="1" applyBorder="1" applyAlignment="1">
      <alignment horizontal="center" vertical="top" wrapText="1"/>
    </xf>
    <xf numFmtId="0" fontId="13" fillId="0" borderId="0" xfId="21" applyFont="1" applyFill="1" applyBorder="1" applyAlignment="1">
      <alignment vertical="top" wrapText="1"/>
    </xf>
    <xf numFmtId="0" fontId="6" fillId="0" borderId="0" xfId="21" applyFont="1" applyFill="1" applyBorder="1" applyAlignment="1">
      <alignment vertical="top" wrapText="1"/>
    </xf>
    <xf numFmtId="0" fontId="7" fillId="0" borderId="0" xfId="21" applyFont="1" applyFill="1" applyBorder="1" applyAlignment="1">
      <alignment horizontal="left" vertical="top" wrapText="1"/>
    </xf>
    <xf numFmtId="0" fontId="22" fillId="0" borderId="0" xfId="21" applyFont="1" applyFill="1" applyBorder="1" applyAlignment="1">
      <alignment vertical="top" wrapText="1"/>
    </xf>
    <xf numFmtId="168" fontId="6" fillId="0" borderId="0" xfId="21" applyNumberFormat="1" applyFill="1" applyBorder="1" applyAlignment="1"/>
    <xf numFmtId="0" fontId="40" fillId="0" borderId="0" xfId="21" applyFont="1" applyFill="1" applyBorder="1" applyAlignment="1"/>
    <xf numFmtId="0" fontId="37" fillId="0" borderId="0" xfId="21" applyFont="1" applyFill="1" applyBorder="1" applyAlignment="1">
      <alignment vertical="top"/>
    </xf>
    <xf numFmtId="0" fontId="38" fillId="0" borderId="0" xfId="21" applyFont="1" applyFill="1" applyBorder="1" applyAlignment="1"/>
    <xf numFmtId="4" fontId="7" fillId="0" borderId="0" xfId="21" applyNumberFormat="1" applyFont="1" applyFill="1" applyBorder="1" applyAlignment="1">
      <alignment vertical="top"/>
    </xf>
    <xf numFmtId="1" fontId="7" fillId="0" borderId="0" xfId="21" applyNumberFormat="1" applyFont="1" applyFill="1" applyBorder="1" applyAlignment="1">
      <alignment vertical="top"/>
    </xf>
    <xf numFmtId="0" fontId="21" fillId="0" borderId="0" xfId="21" applyFont="1" applyFill="1" applyBorder="1" applyAlignment="1">
      <alignment vertical="top"/>
    </xf>
    <xf numFmtId="0" fontId="19" fillId="0" borderId="0" xfId="9" applyFont="1" applyFill="1" applyBorder="1" applyAlignment="1">
      <alignment vertical="top" wrapText="1"/>
    </xf>
    <xf numFmtId="0" fontId="14" fillId="0" borderId="0" xfId="9" applyFont="1" applyFill="1" applyBorder="1" applyAlignment="1">
      <alignment vertical="top" wrapText="1"/>
    </xf>
    <xf numFmtId="0" fontId="13" fillId="0" borderId="0" xfId="9" applyFont="1" applyFill="1" applyBorder="1" applyAlignment="1">
      <alignment vertical="top"/>
    </xf>
    <xf numFmtId="0" fontId="40" fillId="0" borderId="0" xfId="2" applyFont="1" applyFill="1" applyBorder="1" applyAlignment="1">
      <alignment vertical="top"/>
    </xf>
    <xf numFmtId="0" fontId="10" fillId="0" borderId="0" xfId="9" applyFont="1" applyFill="1" applyBorder="1" applyAlignment="1">
      <alignment horizontal="left" vertical="top"/>
    </xf>
    <xf numFmtId="2" fontId="10" fillId="0" borderId="0" xfId="9" applyNumberFormat="1" applyFont="1" applyFill="1" applyBorder="1" applyAlignment="1">
      <alignment horizontal="center" vertical="top"/>
    </xf>
    <xf numFmtId="2" fontId="13" fillId="0" borderId="0" xfId="9" applyNumberFormat="1" applyFont="1" applyFill="1" applyBorder="1" applyAlignment="1">
      <alignment horizontal="left" vertical="top"/>
    </xf>
    <xf numFmtId="0" fontId="37" fillId="0" borderId="0" xfId="9" applyFont="1" applyFill="1" applyBorder="1" applyAlignment="1">
      <alignment vertical="top"/>
    </xf>
    <xf numFmtId="9" fontId="7" fillId="0" borderId="0" xfId="9" applyNumberFormat="1" applyFont="1" applyFill="1" applyBorder="1" applyAlignment="1">
      <alignment horizontal="right" vertical="top"/>
    </xf>
    <xf numFmtId="0" fontId="38" fillId="0" borderId="0" xfId="9" applyFont="1" applyFill="1" applyBorder="1" applyAlignment="1"/>
    <xf numFmtId="1" fontId="7" fillId="0" borderId="0" xfId="9" applyNumberFormat="1" applyFont="1" applyFill="1" applyBorder="1" applyAlignment="1">
      <alignment horizontal="right" vertical="top"/>
    </xf>
    <xf numFmtId="0" fontId="20" fillId="0" borderId="0" xfId="0" applyFont="1" applyFill="1" applyBorder="1" applyAlignment="1">
      <alignment vertical="top" wrapText="1"/>
    </xf>
    <xf numFmtId="168" fontId="7" fillId="0" borderId="0" xfId="9" applyNumberFormat="1" applyFont="1" applyFill="1" applyBorder="1" applyAlignment="1">
      <alignment horizontal="right" vertical="top"/>
    </xf>
    <xf numFmtId="0" fontId="37" fillId="0" borderId="0" xfId="9" applyFont="1" applyFill="1" applyBorder="1" applyAlignment="1">
      <alignment horizontal="center"/>
    </xf>
    <xf numFmtId="4" fontId="7" fillId="0" borderId="0" xfId="9" applyNumberFormat="1" applyFont="1" applyFill="1" applyBorder="1" applyAlignment="1">
      <alignment horizontal="right" vertical="top"/>
    </xf>
    <xf numFmtId="0" fontId="14" fillId="0" borderId="0" xfId="9" applyFill="1" applyBorder="1" applyAlignment="1"/>
    <xf numFmtId="168" fontId="7" fillId="0" borderId="0" xfId="0" applyNumberFormat="1"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wrapText="1"/>
    </xf>
    <xf numFmtId="0" fontId="19" fillId="0" borderId="0" xfId="0" applyFont="1" applyFill="1" applyBorder="1"/>
    <xf numFmtId="0" fontId="10" fillId="0" borderId="0" xfId="0" applyFont="1" applyFill="1" applyBorder="1" applyAlignment="1">
      <alignment horizontal="left" vertical="top"/>
    </xf>
    <xf numFmtId="2" fontId="10" fillId="0" borderId="0" xfId="0" applyNumberFormat="1" applyFont="1" applyFill="1" applyBorder="1" applyAlignment="1">
      <alignment horizontal="center" vertical="top"/>
    </xf>
    <xf numFmtId="0" fontId="13" fillId="0" borderId="0" xfId="0" applyFont="1" applyFill="1" applyBorder="1" applyAlignment="1">
      <alignment vertical="top" wrapText="1"/>
    </xf>
    <xf numFmtId="2" fontId="7" fillId="0" borderId="0" xfId="0" applyNumberFormat="1" applyFont="1" applyFill="1" applyBorder="1" applyAlignment="1">
      <alignment horizontal="left" vertical="top"/>
    </xf>
    <xf numFmtId="0" fontId="20" fillId="0" borderId="0" xfId="0" applyFont="1" applyFill="1" applyBorder="1" applyAlignment="1">
      <alignment vertical="top"/>
    </xf>
    <xf numFmtId="4" fontId="7" fillId="0" borderId="0" xfId="0" applyNumberFormat="1" applyFont="1" applyFill="1" applyBorder="1" applyAlignment="1">
      <alignment vertical="top"/>
    </xf>
    <xf numFmtId="0" fontId="61" fillId="0" borderId="0" xfId="0" applyFont="1" applyFill="1" applyBorder="1" applyAlignment="1">
      <alignment vertical="top"/>
    </xf>
    <xf numFmtId="2" fontId="15" fillId="0" borderId="0" xfId="0" applyNumberFormat="1" applyFont="1" applyFill="1" applyBorder="1" applyAlignment="1">
      <alignment horizontal="left" vertical="top"/>
    </xf>
    <xf numFmtId="0" fontId="0" fillId="0" borderId="0" xfId="0" applyFill="1" applyBorder="1" applyAlignment="1">
      <alignment wrapText="1"/>
    </xf>
    <xf numFmtId="9" fontId="7" fillId="0" borderId="0" xfId="0" applyNumberFormat="1" applyFont="1" applyFill="1" applyBorder="1" applyAlignment="1">
      <alignment horizontal="center" wrapText="1"/>
    </xf>
    <xf numFmtId="9" fontId="7" fillId="0" borderId="0" xfId="0" applyNumberFormat="1" applyFont="1" applyFill="1" applyBorder="1"/>
    <xf numFmtId="9" fontId="26" fillId="0" borderId="0" xfId="0" applyNumberFormat="1" applyFont="1" applyFill="1" applyBorder="1" applyAlignment="1">
      <alignment horizontal="center"/>
    </xf>
    <xf numFmtId="0" fontId="12" fillId="0" borderId="0" xfId="0" applyFont="1" applyFill="1" applyBorder="1" applyAlignment="1"/>
    <xf numFmtId="2" fontId="7" fillId="0" borderId="0" xfId="0" applyNumberFormat="1" applyFont="1" applyFill="1" applyBorder="1"/>
    <xf numFmtId="0" fontId="7" fillId="0" borderId="0" xfId="0" applyNumberFormat="1" applyFont="1" applyFill="1" applyBorder="1" applyAlignment="1">
      <alignment vertical="top"/>
    </xf>
    <xf numFmtId="0" fontId="22" fillId="0" borderId="0" xfId="9" applyFont="1" applyFill="1" applyBorder="1" applyAlignment="1">
      <alignment vertical="top" wrapText="1"/>
    </xf>
    <xf numFmtId="0" fontId="70" fillId="0" borderId="0" xfId="0" applyFont="1"/>
    <xf numFmtId="0" fontId="7" fillId="0" borderId="0" xfId="21" applyFont="1" applyFill="1" applyBorder="1" applyAlignment="1"/>
    <xf numFmtId="0" fontId="24" fillId="0" borderId="0" xfId="21" applyFont="1" applyFill="1" applyBorder="1" applyAlignment="1">
      <alignment horizontal="left"/>
    </xf>
    <xf numFmtId="0" fontId="19" fillId="0" borderId="0" xfId="21" applyFont="1" applyFill="1" applyAlignment="1">
      <alignment vertical="top"/>
    </xf>
    <xf numFmtId="0" fontId="7" fillId="0" borderId="0" xfId="0" applyFont="1" applyFill="1" applyBorder="1" applyAlignment="1">
      <alignment horizontal="left" vertical="top" wrapText="1"/>
    </xf>
    <xf numFmtId="0" fontId="0" fillId="0" borderId="0" xfId="0" applyFill="1" applyBorder="1" applyAlignment="1">
      <alignment horizontal="center" vertical="top"/>
    </xf>
    <xf numFmtId="0" fontId="14" fillId="0" borderId="0" xfId="0" applyFont="1" applyFill="1" applyBorder="1" applyAlignment="1">
      <alignment vertical="top" wrapText="1"/>
    </xf>
    <xf numFmtId="2" fontId="7" fillId="0" borderId="0" xfId="2" applyNumberFormat="1" applyFont="1" applyFill="1" applyBorder="1" applyAlignment="1">
      <alignment horizontal="right" vertical="top"/>
    </xf>
    <xf numFmtId="0" fontId="14" fillId="0" borderId="0" xfId="2" applyFill="1" applyBorder="1" applyAlignment="1">
      <alignment vertical="top"/>
    </xf>
    <xf numFmtId="167" fontId="15" fillId="0" borderId="0" xfId="0" applyNumberFormat="1" applyFont="1" applyFill="1" applyBorder="1" applyAlignment="1">
      <alignment horizontal="right" vertical="top"/>
    </xf>
    <xf numFmtId="0" fontId="19" fillId="0" borderId="0" xfId="2" applyFont="1" applyFill="1" applyBorder="1" applyAlignment="1">
      <alignment vertical="top"/>
    </xf>
    <xf numFmtId="0" fontId="14" fillId="0" borderId="0" xfId="2" applyFill="1" applyBorder="1"/>
    <xf numFmtId="0" fontId="7" fillId="0" borderId="0" xfId="2" applyFont="1" applyFill="1" applyBorder="1" applyAlignment="1">
      <alignment vertical="top"/>
    </xf>
    <xf numFmtId="0" fontId="19" fillId="0" borderId="0" xfId="2" applyFont="1" applyFill="1" applyBorder="1" applyAlignment="1">
      <alignment vertical="top" wrapText="1"/>
    </xf>
    <xf numFmtId="4" fontId="7" fillId="0" borderId="0" xfId="2" applyNumberFormat="1" applyFont="1" applyFill="1" applyBorder="1" applyAlignment="1">
      <alignment horizontal="right" vertical="top"/>
    </xf>
    <xf numFmtId="9" fontId="7" fillId="0" borderId="0" xfId="2" applyNumberFormat="1" applyFont="1" applyFill="1" applyBorder="1" applyAlignment="1">
      <alignment horizontal="right" vertical="top"/>
    </xf>
    <xf numFmtId="0" fontId="7" fillId="0" borderId="0" xfId="2" applyNumberFormat="1" applyFont="1" applyFill="1" applyBorder="1" applyAlignment="1">
      <alignment horizontal="right" vertical="top"/>
    </xf>
    <xf numFmtId="0" fontId="32" fillId="0" borderId="0" xfId="0" applyFont="1" applyFill="1" applyBorder="1" applyAlignment="1">
      <alignment vertical="top"/>
    </xf>
    <xf numFmtId="0" fontId="33" fillId="0" borderId="0" xfId="0" applyFont="1" applyFill="1" applyBorder="1" applyAlignment="1">
      <alignment vertical="top"/>
    </xf>
    <xf numFmtId="2" fontId="14" fillId="0" borderId="0" xfId="2" applyNumberFormat="1" applyFill="1" applyBorder="1" applyAlignment="1">
      <alignment vertical="top"/>
    </xf>
    <xf numFmtId="0" fontId="8" fillId="6" borderId="0" xfId="21" applyFont="1" applyFill="1"/>
    <xf numFmtId="0" fontId="9" fillId="6" borderId="0" xfId="21" applyFont="1" applyFill="1"/>
    <xf numFmtId="0" fontId="10" fillId="6" borderId="0" xfId="21" applyFont="1" applyFill="1"/>
    <xf numFmtId="0" fontId="61" fillId="0" borderId="0" xfId="21" applyFont="1" applyFill="1" applyBorder="1" applyAlignment="1">
      <alignment vertical="top" wrapText="1"/>
    </xf>
    <xf numFmtId="0" fontId="6" fillId="0" borderId="0" xfId="21" applyFill="1" applyBorder="1" applyAlignment="1">
      <alignment vertical="top" wrapText="1"/>
    </xf>
    <xf numFmtId="0" fontId="19" fillId="0" borderId="0" xfId="21" applyFont="1" applyFill="1" applyBorder="1" applyAlignment="1">
      <alignment vertical="top" wrapText="1"/>
    </xf>
    <xf numFmtId="0" fontId="7" fillId="0" borderId="0" xfId="21" applyFont="1" applyFill="1" applyBorder="1" applyAlignment="1">
      <alignment horizontal="center" vertical="top"/>
    </xf>
    <xf numFmtId="0" fontId="6" fillId="0" borderId="0" xfId="21" applyFill="1" applyBorder="1" applyAlignment="1">
      <alignment horizontal="center" vertical="top"/>
    </xf>
    <xf numFmtId="0" fontId="7" fillId="0" borderId="0" xfId="21" applyFont="1" applyFill="1" applyBorder="1" applyAlignment="1">
      <alignment horizontal="left" vertical="top"/>
    </xf>
    <xf numFmtId="0" fontId="40" fillId="0" borderId="0" xfId="21" applyFont="1" applyFill="1" applyBorder="1" applyAlignment="1">
      <alignment wrapText="1"/>
    </xf>
    <xf numFmtId="0" fontId="6" fillId="0" borderId="0" xfId="21" applyFill="1" applyBorder="1" applyAlignment="1"/>
    <xf numFmtId="0" fontId="61" fillId="0" borderId="0" xfId="0" applyFont="1" applyFill="1" applyBorder="1" applyAlignment="1">
      <alignment vertical="top" wrapText="1"/>
    </xf>
    <xf numFmtId="0" fontId="0" fillId="0" borderId="0" xfId="0" applyFill="1" applyBorder="1" applyAlignment="1">
      <alignment vertical="top" wrapText="1"/>
    </xf>
    <xf numFmtId="0" fontId="6" fillId="0" borderId="0" xfId="21" applyAlignment="1"/>
    <xf numFmtId="0" fontId="7" fillId="0" borderId="0" xfId="0" applyFont="1" applyFill="1" applyBorder="1" applyAlignment="1">
      <alignment horizontal="center" vertical="top"/>
    </xf>
    <xf numFmtId="0" fontId="0" fillId="0" borderId="0" xfId="0" applyAlignment="1"/>
    <xf numFmtId="0" fontId="29" fillId="0" borderId="0" xfId="21" applyFont="1" applyFill="1" applyBorder="1" applyAlignment="1">
      <alignment horizontal="center" vertical="top"/>
    </xf>
    <xf numFmtId="0" fontId="61" fillId="0" borderId="0" xfId="0" applyNumberFormat="1" applyFont="1" applyFill="1" applyBorder="1" applyAlignment="1">
      <alignment vertical="top" wrapText="1"/>
    </xf>
    <xf numFmtId="0" fontId="19" fillId="0" borderId="0" xfId="0" applyFont="1" applyFill="1" applyBorder="1" applyAlignment="1">
      <alignment vertical="top" wrapText="1"/>
    </xf>
    <xf numFmtId="0" fontId="8" fillId="6" borderId="0" xfId="9" applyFont="1" applyFill="1"/>
    <xf numFmtId="0" fontId="9" fillId="6" borderId="0" xfId="9" applyFont="1" applyFill="1"/>
    <xf numFmtId="2" fontId="19" fillId="0" borderId="0" xfId="21" applyNumberFormat="1" applyFont="1" applyFill="1" applyBorder="1" applyAlignment="1">
      <alignment vertical="top"/>
    </xf>
    <xf numFmtId="0" fontId="10" fillId="0" borderId="0" xfId="21" applyFont="1" applyFill="1" applyBorder="1" applyAlignment="1">
      <alignment horizontal="left"/>
    </xf>
    <xf numFmtId="0" fontId="7" fillId="0" borderId="0" xfId="21" applyNumberFormat="1" applyFont="1" applyFill="1" applyBorder="1" applyAlignment="1">
      <alignment vertical="top"/>
    </xf>
    <xf numFmtId="0" fontId="32" fillId="0" borderId="0" xfId="21" applyFont="1" applyFill="1" applyBorder="1"/>
    <xf numFmtId="0" fontId="33" fillId="0" borderId="0" xfId="21" applyFont="1" applyFill="1" applyBorder="1"/>
    <xf numFmtId="0" fontId="54" fillId="0" borderId="0" xfId="0" applyFont="1" applyFill="1"/>
    <xf numFmtId="0" fontId="22" fillId="0" borderId="0" xfId="21" applyFont="1" applyFill="1" applyBorder="1" applyAlignment="1">
      <alignment vertical="top"/>
    </xf>
    <xf numFmtId="0" fontId="28" fillId="0" borderId="0" xfId="21" applyFont="1" applyFill="1" applyBorder="1" applyAlignment="1"/>
    <xf numFmtId="0" fontId="19" fillId="0" borderId="0" xfId="0" applyFont="1" applyAlignment="1">
      <alignment vertical="top"/>
    </xf>
    <xf numFmtId="0" fontId="19" fillId="0" borderId="0" xfId="21" applyFont="1" applyAlignment="1"/>
    <xf numFmtId="0" fontId="19" fillId="0" borderId="0" xfId="21" applyFont="1" applyBorder="1" applyAlignment="1"/>
    <xf numFmtId="0" fontId="6" fillId="0" borderId="0" xfId="21" applyFont="1" applyFill="1" applyBorder="1" applyAlignment="1"/>
    <xf numFmtId="0" fontId="19" fillId="0" borderId="0" xfId="21" applyFont="1" applyFill="1" applyBorder="1" applyAlignment="1"/>
    <xf numFmtId="2" fontId="19" fillId="0" borderId="0" xfId="21" applyNumberFormat="1" applyFont="1" applyFill="1" applyBorder="1" applyAlignment="1"/>
    <xf numFmtId="0" fontId="37" fillId="0" borderId="0" xfId="21" applyFont="1" applyFill="1" applyBorder="1" applyAlignment="1"/>
    <xf numFmtId="0" fontId="39" fillId="0" borderId="0" xfId="21" applyFont="1" applyFill="1" applyBorder="1" applyAlignment="1"/>
    <xf numFmtId="0" fontId="29" fillId="0" borderId="0" xfId="21" applyFont="1" applyFill="1" applyBorder="1" applyAlignment="1"/>
    <xf numFmtId="0" fontId="12" fillId="0" borderId="0" xfId="21" applyFont="1" applyFill="1" applyBorder="1" applyAlignment="1"/>
    <xf numFmtId="2" fontId="7" fillId="0" borderId="0" xfId="21" applyNumberFormat="1" applyFont="1" applyFill="1" applyBorder="1" applyAlignment="1"/>
    <xf numFmtId="1" fontId="7" fillId="0" borderId="0" xfId="21" applyNumberFormat="1" applyFont="1" applyFill="1" applyBorder="1" applyAlignment="1"/>
    <xf numFmtId="0" fontId="25" fillId="0" borderId="0" xfId="21" applyFont="1" applyFill="1" applyBorder="1" applyAlignment="1"/>
    <xf numFmtId="2" fontId="7" fillId="0" borderId="0" xfId="0" applyNumberFormat="1" applyFont="1" applyFill="1" applyBorder="1" applyAlignment="1">
      <alignment horizontal="center" vertical="top"/>
    </xf>
    <xf numFmtId="0" fontId="10" fillId="0" borderId="0" xfId="0" applyFont="1" applyFill="1" applyBorder="1" applyAlignment="1">
      <alignment vertical="top"/>
    </xf>
    <xf numFmtId="0" fontId="21" fillId="0" borderId="0" xfId="0" applyFont="1" applyFill="1" applyBorder="1" applyAlignment="1">
      <alignment vertical="top"/>
    </xf>
    <xf numFmtId="0" fontId="14" fillId="0" borderId="0" xfId="9" applyFill="1" applyAlignment="1"/>
    <xf numFmtId="0" fontId="40" fillId="0" borderId="0" xfId="9" applyFont="1" applyFill="1" applyBorder="1" applyAlignment="1"/>
    <xf numFmtId="0" fontId="7" fillId="0" borderId="0" xfId="9" applyFont="1" applyFill="1" applyBorder="1" applyAlignment="1"/>
    <xf numFmtId="0" fontId="29" fillId="0" borderId="0" xfId="9" applyFont="1" applyFill="1" applyBorder="1" applyAlignment="1"/>
    <xf numFmtId="0" fontId="6" fillId="0" borderId="0" xfId="9" applyFont="1" applyFill="1" applyBorder="1" applyAlignment="1"/>
    <xf numFmtId="0" fontId="37" fillId="0" borderId="0" xfId="9" applyFont="1" applyFill="1" applyBorder="1" applyAlignment="1"/>
    <xf numFmtId="0" fontId="0" fillId="0" borderId="0" xfId="0" applyFill="1" applyBorder="1" applyAlignment="1"/>
    <xf numFmtId="0" fontId="21" fillId="0" borderId="0" xfId="9" applyFont="1" applyFill="1" applyBorder="1" applyAlignment="1">
      <alignment vertical="top"/>
    </xf>
    <xf numFmtId="0" fontId="14" fillId="0" borderId="0" xfId="9" applyFont="1" applyFill="1" applyBorder="1" applyAlignment="1">
      <alignment vertical="top"/>
    </xf>
    <xf numFmtId="0" fontId="19" fillId="0" borderId="0" xfId="9" applyFont="1" applyFill="1" applyBorder="1" applyAlignment="1"/>
    <xf numFmtId="0" fontId="64" fillId="0" borderId="0" xfId="9" applyFont="1" applyFill="1" applyBorder="1" applyAlignment="1"/>
    <xf numFmtId="0" fontId="6" fillId="6" borderId="0" xfId="21" applyFill="1"/>
    <xf numFmtId="0" fontId="8" fillId="6" borderId="0" xfId="0" applyFont="1" applyFill="1"/>
    <xf numFmtId="0" fontId="9" fillId="6" borderId="0" xfId="0" applyFont="1" applyFill="1"/>
    <xf numFmtId="0" fontId="10" fillId="6" borderId="0" xfId="0" applyFont="1" applyFill="1"/>
    <xf numFmtId="0" fontId="40" fillId="0" borderId="0" xfId="0" applyFont="1" applyAlignment="1"/>
    <xf numFmtId="0" fontId="6" fillId="6" borderId="0" xfId="21" applyFill="1" applyAlignment="1"/>
    <xf numFmtId="0" fontId="14" fillId="0" borderId="0" xfId="9" applyFont="1" applyFill="1" applyBorder="1"/>
    <xf numFmtId="0" fontId="18" fillId="0" borderId="0" xfId="9" applyFont="1" applyFill="1" applyBorder="1" applyAlignment="1">
      <alignment vertical="top"/>
    </xf>
    <xf numFmtId="0" fontId="16" fillId="0" borderId="0" xfId="0" applyFont="1" applyFill="1" applyBorder="1" applyAlignment="1">
      <alignment horizontal="left" vertical="top"/>
    </xf>
    <xf numFmtId="0" fontId="32" fillId="0" borderId="0" xfId="9" applyFont="1" applyFill="1" applyBorder="1"/>
    <xf numFmtId="0" fontId="40" fillId="0" borderId="0" xfId="21" applyFont="1" applyFill="1" applyBorder="1" applyAlignment="1">
      <alignment horizontal="left" wrapText="1"/>
    </xf>
    <xf numFmtId="0" fontId="54" fillId="0" borderId="0" xfId="0" applyFont="1" applyFill="1" applyAlignment="1">
      <alignment wrapText="1"/>
    </xf>
    <xf numFmtId="0" fontId="10" fillId="3" borderId="58" xfId="21" applyFont="1" applyFill="1" applyBorder="1" applyAlignment="1">
      <alignment horizontal="left"/>
    </xf>
    <xf numFmtId="171" fontId="7" fillId="3" borderId="43" xfId="21" applyNumberFormat="1" applyFont="1" applyFill="1" applyBorder="1" applyAlignment="1">
      <alignment horizontal="left" wrapText="1"/>
    </xf>
    <xf numFmtId="165" fontId="7" fillId="3" borderId="44" xfId="21" applyNumberFormat="1" applyFont="1" applyFill="1" applyBorder="1" applyAlignment="1">
      <alignment horizontal="left"/>
    </xf>
    <xf numFmtId="2" fontId="7" fillId="3" borderId="1" xfId="21" applyNumberFormat="1" applyFont="1" applyFill="1" applyBorder="1" applyAlignment="1">
      <alignment horizontal="left"/>
    </xf>
    <xf numFmtId="2" fontId="7" fillId="3" borderId="5" xfId="21" applyNumberFormat="1" applyFont="1" applyFill="1" applyBorder="1" applyAlignment="1">
      <alignment horizontal="left"/>
    </xf>
    <xf numFmtId="171" fontId="7" fillId="0" borderId="0" xfId="21" applyNumberFormat="1" applyFont="1" applyFill="1" applyBorder="1" applyAlignment="1">
      <alignment horizontal="left" wrapText="1"/>
    </xf>
    <xf numFmtId="165" fontId="7" fillId="0" borderId="0" xfId="21" applyNumberFormat="1" applyFont="1" applyFill="1" applyBorder="1" applyAlignment="1">
      <alignment horizontal="left"/>
    </xf>
    <xf numFmtId="2" fontId="7" fillId="0" borderId="0" xfId="21" applyNumberFormat="1" applyFont="1" applyFill="1" applyBorder="1" applyAlignment="1">
      <alignment horizontal="left"/>
    </xf>
    <xf numFmtId="10" fontId="7" fillId="0" borderId="0" xfId="9" applyNumberFormat="1" applyFont="1" applyFill="1" applyBorder="1" applyAlignment="1">
      <alignment horizontal="right" vertical="top"/>
    </xf>
    <xf numFmtId="0" fontId="7" fillId="0" borderId="0" xfId="12" applyFont="1" applyFill="1" applyBorder="1" applyAlignment="1">
      <alignment horizontal="right" vertical="top"/>
    </xf>
    <xf numFmtId="0" fontId="18" fillId="0" borderId="0" xfId="0" applyFont="1" applyFill="1" applyBorder="1" applyAlignment="1">
      <alignment vertical="top"/>
    </xf>
    <xf numFmtId="0" fontId="6" fillId="0" borderId="0" xfId="0" applyFont="1" applyFill="1" applyBorder="1" applyAlignment="1">
      <alignment vertical="top" wrapText="1"/>
    </xf>
    <xf numFmtId="2" fontId="7" fillId="0" borderId="0" xfId="0" applyNumberFormat="1" applyFont="1" applyFill="1" applyBorder="1" applyAlignment="1">
      <alignment horizontal="center" vertical="top" wrapText="1"/>
    </xf>
    <xf numFmtId="0" fontId="13" fillId="0" borderId="0" xfId="12" applyFont="1" applyFill="1" applyBorder="1" applyAlignment="1">
      <alignment vertical="top"/>
    </xf>
    <xf numFmtId="170" fontId="19" fillId="0" borderId="0" xfId="21" applyNumberFormat="1" applyFont="1" applyFill="1" applyBorder="1" applyAlignment="1">
      <alignment wrapText="1"/>
    </xf>
    <xf numFmtId="0" fontId="19" fillId="0" borderId="0" xfId="12" applyFont="1" applyFill="1" applyBorder="1" applyAlignment="1">
      <alignment vertical="top" wrapText="1"/>
    </xf>
    <xf numFmtId="11" fontId="7" fillId="0" borderId="0" xfId="0" applyNumberFormat="1" applyFont="1" applyFill="1" applyBorder="1" applyAlignment="1">
      <alignment vertical="top"/>
    </xf>
    <xf numFmtId="0" fontId="53" fillId="0" borderId="0" xfId="12" applyFont="1" applyFill="1" applyBorder="1" applyAlignment="1">
      <alignment vertical="top"/>
    </xf>
    <xf numFmtId="0" fontId="7" fillId="0" borderId="0" xfId="0" applyFont="1" applyFill="1" applyBorder="1" applyAlignment="1"/>
    <xf numFmtId="0" fontId="19" fillId="0" borderId="0" xfId="12" applyFont="1" applyFill="1" applyBorder="1" applyAlignment="1">
      <alignment vertical="top"/>
    </xf>
    <xf numFmtId="2" fontId="7" fillId="0" borderId="0" xfId="0" applyNumberFormat="1" applyFont="1" applyFill="1" applyBorder="1" applyAlignment="1"/>
    <xf numFmtId="0" fontId="51" fillId="0" borderId="0" xfId="17" applyFill="1" applyBorder="1"/>
    <xf numFmtId="2" fontId="52" fillId="0" borderId="0" xfId="17" applyNumberFormat="1" applyFont="1" applyFill="1" applyBorder="1"/>
    <xf numFmtId="11" fontId="7" fillId="0" borderId="0" xfId="21" applyNumberFormat="1" applyFont="1" applyFill="1" applyBorder="1" applyAlignment="1">
      <alignment vertical="top"/>
    </xf>
    <xf numFmtId="0" fontId="65" fillId="0" borderId="0" xfId="0" applyFont="1" applyFill="1" applyBorder="1" applyAlignment="1">
      <alignment vertical="top"/>
    </xf>
    <xf numFmtId="11" fontId="7" fillId="6" borderId="0" xfId="21" applyNumberFormat="1" applyFont="1" applyFill="1" applyBorder="1" applyAlignment="1">
      <alignment horizontal="right" vertical="top"/>
    </xf>
    <xf numFmtId="11" fontId="7" fillId="0" borderId="28" xfId="12" applyNumberFormat="1" applyFont="1" applyFill="1" applyBorder="1" applyAlignment="1">
      <alignment vertical="top"/>
    </xf>
    <xf numFmtId="0" fontId="40" fillId="0" borderId="0" xfId="0" applyFont="1" applyBorder="1"/>
    <xf numFmtId="0" fontId="10" fillId="0" borderId="0" xfId="21" applyFont="1" applyFill="1" applyBorder="1"/>
    <xf numFmtId="167" fontId="7" fillId="0" borderId="0" xfId="21" applyNumberFormat="1" applyFont="1" applyFill="1" applyBorder="1" applyAlignment="1">
      <alignment horizontal="left"/>
    </xf>
    <xf numFmtId="165" fontId="7" fillId="0" borderId="0" xfId="21" applyNumberFormat="1" applyFont="1" applyFill="1" applyBorder="1" applyAlignment="1">
      <alignment horizontal="left" wrapText="1"/>
    </xf>
    <xf numFmtId="0" fontId="42" fillId="5" borderId="22" xfId="12" applyFont="1" applyFill="1" applyBorder="1" applyAlignment="1" applyProtection="1">
      <alignment horizontal="center" vertical="center" wrapText="1"/>
    </xf>
    <xf numFmtId="0" fontId="42" fillId="5" borderId="24" xfId="12" applyFont="1" applyFill="1" applyBorder="1" applyAlignment="1" applyProtection="1">
      <alignment horizontal="center" vertical="center" wrapText="1"/>
    </xf>
    <xf numFmtId="0" fontId="42" fillId="5" borderId="23" xfId="12" applyFont="1" applyFill="1" applyBorder="1" applyAlignment="1" applyProtection="1">
      <alignment horizontal="center" vertical="center" wrapText="1"/>
    </xf>
    <xf numFmtId="0" fontId="61" fillId="0" borderId="0" xfId="21" applyFont="1" applyFill="1" applyBorder="1" applyAlignment="1">
      <alignment vertical="top" wrapText="1"/>
    </xf>
    <xf numFmtId="0" fontId="19" fillId="0" borderId="0" xfId="21" applyFont="1" applyAlignment="1">
      <alignment vertical="top" wrapText="1"/>
    </xf>
    <xf numFmtId="0" fontId="8" fillId="0" borderId="41" xfId="21" applyFont="1" applyBorder="1" applyAlignment="1">
      <alignment horizontal="center"/>
    </xf>
    <xf numFmtId="0" fontId="6" fillId="0" borderId="16" xfId="21" applyBorder="1" applyAlignment="1"/>
    <xf numFmtId="0" fontId="6" fillId="0" borderId="42" xfId="21" applyBorder="1" applyAlignment="1"/>
    <xf numFmtId="0" fontId="6" fillId="0" borderId="43" xfId="21" applyFont="1" applyBorder="1" applyAlignment="1">
      <alignment horizontal="center" vertical="center" wrapText="1"/>
    </xf>
    <xf numFmtId="0" fontId="6" fillId="0" borderId="44" xfId="21" applyFont="1" applyBorder="1" applyAlignment="1">
      <alignment vertical="center"/>
    </xf>
    <xf numFmtId="0" fontId="6" fillId="0" borderId="45" xfId="21" applyFont="1" applyBorder="1" applyAlignment="1">
      <alignment horizontal="center"/>
    </xf>
    <xf numFmtId="0" fontId="6" fillId="0" borderId="39" xfId="21" applyFont="1" applyBorder="1" applyAlignment="1"/>
    <xf numFmtId="0" fontId="7" fillId="0" borderId="28" xfId="21" applyFont="1" applyFill="1" applyBorder="1" applyAlignment="1">
      <alignment horizontal="center" vertical="top"/>
    </xf>
    <xf numFmtId="0" fontId="6" fillId="0" borderId="11" xfId="21" applyFill="1" applyBorder="1" applyAlignment="1">
      <alignment horizontal="center" vertical="top"/>
    </xf>
    <xf numFmtId="0" fontId="6" fillId="0" borderId="0" xfId="21" applyAlignment="1">
      <alignment vertical="top" wrapText="1"/>
    </xf>
    <xf numFmtId="0" fontId="7" fillId="0" borderId="35" xfId="21" applyFont="1" applyFill="1" applyBorder="1" applyAlignment="1">
      <alignment horizontal="left" vertical="top"/>
    </xf>
    <xf numFmtId="0" fontId="6" fillId="0" borderId="38" xfId="21" applyFill="1" applyBorder="1" applyAlignment="1">
      <alignment horizontal="left" vertical="top"/>
    </xf>
    <xf numFmtId="0" fontId="61" fillId="0" borderId="0" xfId="0" applyFont="1" applyFill="1" applyBorder="1" applyAlignment="1">
      <alignment vertical="top" wrapText="1"/>
    </xf>
    <xf numFmtId="0" fontId="0" fillId="0" borderId="0" xfId="0" applyAlignment="1">
      <alignment vertical="top" wrapText="1"/>
    </xf>
    <xf numFmtId="0" fontId="7" fillId="0" borderId="35" xfId="21" applyFont="1" applyBorder="1" applyAlignment="1">
      <alignment horizontal="left" vertical="top"/>
    </xf>
    <xf numFmtId="0" fontId="6" fillId="0" borderId="40" xfId="21" applyBorder="1" applyAlignment="1">
      <alignment horizontal="left" vertical="top"/>
    </xf>
    <xf numFmtId="0" fontId="7" fillId="0" borderId="0" xfId="0" applyFont="1" applyFill="1" applyBorder="1" applyAlignment="1">
      <alignment horizontal="center" vertical="top"/>
    </xf>
    <xf numFmtId="0" fontId="7" fillId="0" borderId="11" xfId="0" applyFont="1" applyFill="1" applyBorder="1" applyAlignment="1">
      <alignment horizontal="center" vertical="top"/>
    </xf>
    <xf numFmtId="0" fontId="8" fillId="0" borderId="41" xfId="0" applyFont="1" applyBorder="1" applyAlignment="1">
      <alignment horizontal="center"/>
    </xf>
    <xf numFmtId="0" fontId="0" fillId="0" borderId="16" xfId="0" applyBorder="1" applyAlignment="1"/>
    <xf numFmtId="0" fontId="0" fillId="0" borderId="42" xfId="0" applyBorder="1" applyAlignment="1"/>
    <xf numFmtId="0" fontId="6" fillId="0" borderId="43" xfId="0" applyFont="1" applyBorder="1" applyAlignment="1">
      <alignment horizontal="center" vertical="center" wrapText="1"/>
    </xf>
    <xf numFmtId="0" fontId="6" fillId="0" borderId="44" xfId="0" applyFont="1" applyBorder="1" applyAlignment="1">
      <alignment vertical="center"/>
    </xf>
    <xf numFmtId="0" fontId="6" fillId="0" borderId="45" xfId="0" applyFont="1" applyBorder="1" applyAlignment="1">
      <alignment horizontal="center"/>
    </xf>
    <xf numFmtId="0" fontId="6" fillId="0" borderId="39" xfId="0" applyFont="1" applyBorder="1" applyAlignment="1"/>
    <xf numFmtId="0" fontId="7" fillId="0" borderId="28" xfId="0" applyFont="1" applyFill="1" applyBorder="1" applyAlignment="1">
      <alignment horizontal="center" vertical="top"/>
    </xf>
    <xf numFmtId="165" fontId="7" fillId="22" borderId="22" xfId="21" applyNumberFormat="1" applyFont="1" applyFill="1" applyBorder="1" applyAlignment="1">
      <alignment horizontal="center"/>
    </xf>
    <xf numFmtId="165" fontId="7" fillId="22" borderId="23" xfId="21" applyNumberFormat="1" applyFont="1" applyFill="1" applyBorder="1" applyAlignment="1">
      <alignment horizontal="center"/>
    </xf>
    <xf numFmtId="165" fontId="7" fillId="22" borderId="22" xfId="21" applyNumberFormat="1" applyFont="1" applyFill="1" applyBorder="1" applyAlignment="1">
      <alignment horizontal="left"/>
    </xf>
    <xf numFmtId="165" fontId="7" fillId="22" borderId="23" xfId="21" applyNumberFormat="1" applyFont="1" applyFill="1" applyBorder="1" applyAlignment="1">
      <alignment horizontal="left"/>
    </xf>
    <xf numFmtId="0" fontId="6" fillId="0" borderId="47" xfId="0" applyFont="1" applyBorder="1" applyAlignment="1">
      <alignment horizontal="center"/>
    </xf>
    <xf numFmtId="0" fontId="6" fillId="0" borderId="48" xfId="0" applyFont="1" applyBorder="1" applyAlignment="1">
      <alignment horizontal="center"/>
    </xf>
    <xf numFmtId="0" fontId="6" fillId="0" borderId="45" xfId="21" applyFont="1" applyFill="1" applyBorder="1" applyAlignment="1">
      <alignment horizontal="center"/>
    </xf>
    <xf numFmtId="0" fontId="6" fillId="0" borderId="39" xfId="21" applyFont="1" applyFill="1" applyBorder="1" applyAlignment="1"/>
    <xf numFmtId="0" fontId="0" fillId="0" borderId="11" xfId="0" applyFill="1" applyBorder="1" applyAlignment="1">
      <alignment horizontal="center" vertical="top"/>
    </xf>
    <xf numFmtId="0" fontId="19" fillId="2" borderId="0" xfId="21" applyFont="1" applyFill="1" applyAlignment="1">
      <alignment horizontal="left" vertical="top" wrapText="1"/>
    </xf>
    <xf numFmtId="0" fontId="19" fillId="2" borderId="11" xfId="21" applyFont="1" applyFill="1" applyBorder="1" applyAlignment="1">
      <alignment horizontal="left" vertical="top" wrapText="1"/>
    </xf>
    <xf numFmtId="0" fontId="19" fillId="0" borderId="0" xfId="0" applyFont="1" applyAlignment="1">
      <alignment vertical="top" wrapText="1"/>
    </xf>
    <xf numFmtId="0" fontId="61" fillId="0" borderId="0" xfId="21" applyFont="1" applyAlignment="1">
      <alignment vertical="top" wrapText="1"/>
    </xf>
    <xf numFmtId="0" fontId="0" fillId="0" borderId="0" xfId="0" applyAlignment="1">
      <alignment wrapText="1"/>
    </xf>
    <xf numFmtId="0" fontId="29" fillId="0" borderId="0" xfId="21" applyFont="1" applyFill="1" applyBorder="1" applyAlignment="1">
      <alignment horizontal="center" vertical="top"/>
    </xf>
    <xf numFmtId="0" fontId="14" fillId="0" borderId="43" xfId="0" applyFont="1" applyBorder="1" applyAlignment="1">
      <alignment horizontal="center" vertical="center" wrapText="1"/>
    </xf>
    <xf numFmtId="0" fontId="14" fillId="0" borderId="44" xfId="0" applyFont="1" applyBorder="1" applyAlignment="1">
      <alignment vertical="center"/>
    </xf>
    <xf numFmtId="0" fontId="14" fillId="0" borderId="45" xfId="0" applyFont="1" applyBorder="1" applyAlignment="1">
      <alignment horizontal="center"/>
    </xf>
    <xf numFmtId="0" fontId="14" fillId="0" borderId="39" xfId="0" applyFont="1" applyBorder="1" applyAlignment="1"/>
    <xf numFmtId="0" fontId="61" fillId="0" borderId="0" xfId="0" applyNumberFormat="1" applyFont="1" applyFill="1" applyAlignment="1">
      <alignment vertical="top" wrapText="1"/>
    </xf>
    <xf numFmtId="0" fontId="0" fillId="0" borderId="0" xfId="0" applyFill="1" applyAlignment="1">
      <alignment vertical="top" wrapText="1"/>
    </xf>
    <xf numFmtId="0" fontId="8" fillId="0" borderId="41" xfId="9" applyFont="1" applyBorder="1" applyAlignment="1">
      <alignment horizontal="center"/>
    </xf>
    <xf numFmtId="0" fontId="14" fillId="0" borderId="16" xfId="9" applyBorder="1" applyAlignment="1"/>
    <xf numFmtId="0" fontId="14" fillId="0" borderId="42" xfId="9" applyBorder="1" applyAlignment="1"/>
    <xf numFmtId="0" fontId="14" fillId="0" borderId="43" xfId="9" applyFont="1" applyBorder="1" applyAlignment="1">
      <alignment horizontal="center" vertical="center" wrapText="1"/>
    </xf>
    <xf numFmtId="0" fontId="14" fillId="0" borderId="44" xfId="9" applyFont="1" applyBorder="1" applyAlignment="1">
      <alignment vertical="center"/>
    </xf>
    <xf numFmtId="0" fontId="14" fillId="0" borderId="28" xfId="9" applyFont="1" applyBorder="1" applyAlignment="1">
      <alignment horizontal="center"/>
    </xf>
    <xf numFmtId="0" fontId="14" fillId="0" borderId="39" xfId="9" applyFont="1" applyBorder="1" applyAlignment="1"/>
    <xf numFmtId="0" fontId="61" fillId="0" borderId="0" xfId="0" applyFont="1" applyAlignment="1">
      <alignment vertical="top" wrapText="1"/>
    </xf>
    <xf numFmtId="0" fontId="19" fillId="0" borderId="0" xfId="0" applyFont="1" applyAlignment="1">
      <alignment wrapText="1"/>
    </xf>
  </cellXfs>
  <cellStyles count="2437">
    <cellStyle name="20 % - Akzent1 10" xfId="161"/>
    <cellStyle name="20 % - Akzent1 11" xfId="162"/>
    <cellStyle name="20 % - Akzent1 2" xfId="39"/>
    <cellStyle name="20 % - Akzent1 2 2" xfId="40"/>
    <cellStyle name="20 % - Akzent1 2 2 2" xfId="109"/>
    <cellStyle name="20 % - Akzent1 2 2 2 2" xfId="163"/>
    <cellStyle name="20 % - Akzent1 2 2 2 2 2" xfId="164"/>
    <cellStyle name="20 % - Akzent1 2 2 2 2 3" xfId="165"/>
    <cellStyle name="20 % - Akzent1 2 2 2 2 4" xfId="166"/>
    <cellStyle name="20 % - Akzent1 2 2 2 3" xfId="167"/>
    <cellStyle name="20 % - Akzent1 2 2 2 3 2" xfId="168"/>
    <cellStyle name="20 % - Akzent1 2 2 2 3 3" xfId="169"/>
    <cellStyle name="20 % - Akzent1 2 2 2 3 4" xfId="170"/>
    <cellStyle name="20 % - Akzent1 2 2 2 4" xfId="171"/>
    <cellStyle name="20 % - Akzent1 2 2 2 5" xfId="172"/>
    <cellStyle name="20 % - Akzent1 2 2 2 6" xfId="173"/>
    <cellStyle name="20 % - Akzent1 2 2 3" xfId="174"/>
    <cellStyle name="20 % - Akzent1 2 2 3 2" xfId="175"/>
    <cellStyle name="20 % - Akzent1 2 2 3 3" xfId="176"/>
    <cellStyle name="20 % - Akzent1 2 2 3 4" xfId="177"/>
    <cellStyle name="20 % - Akzent1 2 2 4" xfId="178"/>
    <cellStyle name="20 % - Akzent1 2 2 4 2" xfId="179"/>
    <cellStyle name="20 % - Akzent1 2 2 4 3" xfId="180"/>
    <cellStyle name="20 % - Akzent1 2 2 4 4" xfId="181"/>
    <cellStyle name="20 % - Akzent1 2 2 5" xfId="182"/>
    <cellStyle name="20 % - Akzent1 2 2 5 2" xfId="183"/>
    <cellStyle name="20 % - Akzent1 2 2 5 3" xfId="184"/>
    <cellStyle name="20 % - Akzent1 2 2 6" xfId="185"/>
    <cellStyle name="20 % - Akzent1 2 2 7" xfId="186"/>
    <cellStyle name="20 % - Akzent1 2 2 8" xfId="187"/>
    <cellStyle name="20 % - Akzent1 2 3" xfId="108"/>
    <cellStyle name="20 % - Akzent1 2 3 2" xfId="188"/>
    <cellStyle name="20 % - Akzent1 2 3 2 2" xfId="189"/>
    <cellStyle name="20 % - Akzent1 2 3 2 3" xfId="190"/>
    <cellStyle name="20 % - Akzent1 2 3 2 4" xfId="191"/>
    <cellStyle name="20 % - Akzent1 2 3 3" xfId="192"/>
    <cellStyle name="20 % - Akzent1 2 3 3 2" xfId="193"/>
    <cellStyle name="20 % - Akzent1 2 3 3 3" xfId="194"/>
    <cellStyle name="20 % - Akzent1 2 3 3 4" xfId="195"/>
    <cellStyle name="20 % - Akzent1 2 3 4" xfId="196"/>
    <cellStyle name="20 % - Akzent1 2 3 5" xfId="197"/>
    <cellStyle name="20 % - Akzent1 2 3 6" xfId="198"/>
    <cellStyle name="20 % - Akzent1 2 4" xfId="199"/>
    <cellStyle name="20 % - Akzent1 2 4 2" xfId="200"/>
    <cellStyle name="20 % - Akzent1 2 4 3" xfId="201"/>
    <cellStyle name="20 % - Akzent1 2 4 4" xfId="202"/>
    <cellStyle name="20 % - Akzent1 2 5" xfId="203"/>
    <cellStyle name="20 % - Akzent1 2 5 2" xfId="204"/>
    <cellStyle name="20 % - Akzent1 2 5 3" xfId="205"/>
    <cellStyle name="20 % - Akzent1 2 5 4" xfId="206"/>
    <cellStyle name="20 % - Akzent1 2 6" xfId="207"/>
    <cellStyle name="20 % - Akzent1 2 6 2" xfId="208"/>
    <cellStyle name="20 % - Akzent1 2 6 3" xfId="209"/>
    <cellStyle name="20 % - Akzent1 2 7" xfId="210"/>
    <cellStyle name="20 % - Akzent1 2 8" xfId="211"/>
    <cellStyle name="20 % - Akzent1 2 9" xfId="212"/>
    <cellStyle name="20 % - Akzent1 3" xfId="41"/>
    <cellStyle name="20 % - Akzent1 3 2" xfId="110"/>
    <cellStyle name="20 % - Akzent1 3 2 2" xfId="213"/>
    <cellStyle name="20 % - Akzent1 3 2 2 2" xfId="214"/>
    <cellStyle name="20 % - Akzent1 3 2 2 3" xfId="215"/>
    <cellStyle name="20 % - Akzent1 3 2 2 4" xfId="216"/>
    <cellStyle name="20 % - Akzent1 3 2 3" xfId="217"/>
    <cellStyle name="20 % - Akzent1 3 2 3 2" xfId="218"/>
    <cellStyle name="20 % - Akzent1 3 2 3 3" xfId="219"/>
    <cellStyle name="20 % - Akzent1 3 2 3 4" xfId="220"/>
    <cellStyle name="20 % - Akzent1 3 2 4" xfId="221"/>
    <cellStyle name="20 % - Akzent1 3 2 5" xfId="222"/>
    <cellStyle name="20 % - Akzent1 3 2 6" xfId="223"/>
    <cellStyle name="20 % - Akzent1 3 3" xfId="224"/>
    <cellStyle name="20 % - Akzent1 3 3 2" xfId="225"/>
    <cellStyle name="20 % - Akzent1 3 3 3" xfId="226"/>
    <cellStyle name="20 % - Akzent1 3 3 4" xfId="227"/>
    <cellStyle name="20 % - Akzent1 3 4" xfId="228"/>
    <cellStyle name="20 % - Akzent1 3 4 2" xfId="229"/>
    <cellStyle name="20 % - Akzent1 3 4 3" xfId="230"/>
    <cellStyle name="20 % - Akzent1 3 4 4" xfId="231"/>
    <cellStyle name="20 % - Akzent1 3 5" xfId="232"/>
    <cellStyle name="20 % - Akzent1 3 5 2" xfId="233"/>
    <cellStyle name="20 % - Akzent1 3 5 3" xfId="234"/>
    <cellStyle name="20 % - Akzent1 3 6" xfId="235"/>
    <cellStyle name="20 % - Akzent1 3 7" xfId="236"/>
    <cellStyle name="20 % - Akzent1 3 8" xfId="237"/>
    <cellStyle name="20 % - Akzent1 4" xfId="238"/>
    <cellStyle name="20 % - Akzent1 4 2" xfId="239"/>
    <cellStyle name="20 % - Akzent1 4 2 2" xfId="240"/>
    <cellStyle name="20 % - Akzent1 4 2 3" xfId="241"/>
    <cellStyle name="20 % - Akzent1 4 2 4" xfId="242"/>
    <cellStyle name="20 % - Akzent1 4 3" xfId="243"/>
    <cellStyle name="20 % - Akzent1 4 3 2" xfId="244"/>
    <cellStyle name="20 % - Akzent1 4 3 3" xfId="245"/>
    <cellStyle name="20 % - Akzent1 4 3 4" xfId="246"/>
    <cellStyle name="20 % - Akzent1 4 4" xfId="247"/>
    <cellStyle name="20 % - Akzent1 4 5" xfId="248"/>
    <cellStyle name="20 % - Akzent1 4 6" xfId="249"/>
    <cellStyle name="20 % - Akzent1 5" xfId="250"/>
    <cellStyle name="20 % - Akzent1 5 2" xfId="251"/>
    <cellStyle name="20 % - Akzent1 5 2 2" xfId="252"/>
    <cellStyle name="20 % - Akzent1 5 2 3" xfId="253"/>
    <cellStyle name="20 % - Akzent1 5 2 4" xfId="254"/>
    <cellStyle name="20 % - Akzent1 5 3" xfId="255"/>
    <cellStyle name="20 % - Akzent1 5 3 2" xfId="256"/>
    <cellStyle name="20 % - Akzent1 5 3 3" xfId="257"/>
    <cellStyle name="20 % - Akzent1 5 3 4" xfId="258"/>
    <cellStyle name="20 % - Akzent1 5 4" xfId="259"/>
    <cellStyle name="20 % - Akzent1 5 5" xfId="260"/>
    <cellStyle name="20 % - Akzent1 5 6" xfId="261"/>
    <cellStyle name="20 % - Akzent1 6" xfId="262"/>
    <cellStyle name="20 % - Akzent1 6 2" xfId="263"/>
    <cellStyle name="20 % - Akzent1 6 3" xfId="264"/>
    <cellStyle name="20 % - Akzent1 6 4" xfId="265"/>
    <cellStyle name="20 % - Akzent1 7" xfId="266"/>
    <cellStyle name="20 % - Akzent1 7 2" xfId="267"/>
    <cellStyle name="20 % - Akzent1 7 3" xfId="268"/>
    <cellStyle name="20 % - Akzent1 7 4" xfId="269"/>
    <cellStyle name="20 % - Akzent1 8" xfId="270"/>
    <cellStyle name="20 % - Akzent1 8 2" xfId="271"/>
    <cellStyle name="20 % - Akzent1 8 3" xfId="272"/>
    <cellStyle name="20 % - Akzent1 9" xfId="273"/>
    <cellStyle name="20 % - Akzent2 10" xfId="274"/>
    <cellStyle name="20 % - Akzent2 11" xfId="275"/>
    <cellStyle name="20 % - Akzent2 2" xfId="42"/>
    <cellStyle name="20 % - Akzent2 2 2" xfId="43"/>
    <cellStyle name="20 % - Akzent2 2 2 2" xfId="112"/>
    <cellStyle name="20 % - Akzent2 2 2 2 2" xfId="276"/>
    <cellStyle name="20 % - Akzent2 2 2 2 2 2" xfId="277"/>
    <cellStyle name="20 % - Akzent2 2 2 2 2 3" xfId="278"/>
    <cellStyle name="20 % - Akzent2 2 2 2 2 4" xfId="279"/>
    <cellStyle name="20 % - Akzent2 2 2 2 3" xfId="280"/>
    <cellStyle name="20 % - Akzent2 2 2 2 3 2" xfId="281"/>
    <cellStyle name="20 % - Akzent2 2 2 2 3 3" xfId="282"/>
    <cellStyle name="20 % - Akzent2 2 2 2 3 4" xfId="283"/>
    <cellStyle name="20 % - Akzent2 2 2 2 4" xfId="284"/>
    <cellStyle name="20 % - Akzent2 2 2 2 5" xfId="285"/>
    <cellStyle name="20 % - Akzent2 2 2 2 6" xfId="286"/>
    <cellStyle name="20 % - Akzent2 2 2 3" xfId="287"/>
    <cellStyle name="20 % - Akzent2 2 2 3 2" xfId="288"/>
    <cellStyle name="20 % - Akzent2 2 2 3 3" xfId="289"/>
    <cellStyle name="20 % - Akzent2 2 2 3 4" xfId="290"/>
    <cellStyle name="20 % - Akzent2 2 2 4" xfId="291"/>
    <cellStyle name="20 % - Akzent2 2 2 4 2" xfId="292"/>
    <cellStyle name="20 % - Akzent2 2 2 4 3" xfId="293"/>
    <cellStyle name="20 % - Akzent2 2 2 4 4" xfId="294"/>
    <cellStyle name="20 % - Akzent2 2 2 5" xfId="295"/>
    <cellStyle name="20 % - Akzent2 2 2 5 2" xfId="296"/>
    <cellStyle name="20 % - Akzent2 2 2 5 3" xfId="297"/>
    <cellStyle name="20 % - Akzent2 2 2 6" xfId="298"/>
    <cellStyle name="20 % - Akzent2 2 2 7" xfId="299"/>
    <cellStyle name="20 % - Akzent2 2 2 8" xfId="300"/>
    <cellStyle name="20 % - Akzent2 2 3" xfId="111"/>
    <cellStyle name="20 % - Akzent2 2 3 2" xfId="301"/>
    <cellStyle name="20 % - Akzent2 2 3 2 2" xfId="302"/>
    <cellStyle name="20 % - Akzent2 2 3 2 3" xfId="303"/>
    <cellStyle name="20 % - Akzent2 2 3 2 4" xfId="304"/>
    <cellStyle name="20 % - Akzent2 2 3 3" xfId="305"/>
    <cellStyle name="20 % - Akzent2 2 3 3 2" xfId="306"/>
    <cellStyle name="20 % - Akzent2 2 3 3 3" xfId="307"/>
    <cellStyle name="20 % - Akzent2 2 3 3 4" xfId="308"/>
    <cellStyle name="20 % - Akzent2 2 3 4" xfId="309"/>
    <cellStyle name="20 % - Akzent2 2 3 5" xfId="310"/>
    <cellStyle name="20 % - Akzent2 2 3 6" xfId="311"/>
    <cellStyle name="20 % - Akzent2 2 4" xfId="312"/>
    <cellStyle name="20 % - Akzent2 2 4 2" xfId="313"/>
    <cellStyle name="20 % - Akzent2 2 4 3" xfId="314"/>
    <cellStyle name="20 % - Akzent2 2 4 4" xfId="315"/>
    <cellStyle name="20 % - Akzent2 2 5" xfId="316"/>
    <cellStyle name="20 % - Akzent2 2 5 2" xfId="317"/>
    <cellStyle name="20 % - Akzent2 2 5 3" xfId="318"/>
    <cellStyle name="20 % - Akzent2 2 5 4" xfId="319"/>
    <cellStyle name="20 % - Akzent2 2 6" xfId="320"/>
    <cellStyle name="20 % - Akzent2 2 6 2" xfId="321"/>
    <cellStyle name="20 % - Akzent2 2 6 3" xfId="322"/>
    <cellStyle name="20 % - Akzent2 2 7" xfId="323"/>
    <cellStyle name="20 % - Akzent2 2 8" xfId="324"/>
    <cellStyle name="20 % - Akzent2 2 9" xfId="325"/>
    <cellStyle name="20 % - Akzent2 3" xfId="44"/>
    <cellStyle name="20 % - Akzent2 3 2" xfId="113"/>
    <cellStyle name="20 % - Akzent2 3 2 2" xfId="326"/>
    <cellStyle name="20 % - Akzent2 3 2 2 2" xfId="327"/>
    <cellStyle name="20 % - Akzent2 3 2 2 3" xfId="328"/>
    <cellStyle name="20 % - Akzent2 3 2 2 4" xfId="329"/>
    <cellStyle name="20 % - Akzent2 3 2 3" xfId="330"/>
    <cellStyle name="20 % - Akzent2 3 2 3 2" xfId="331"/>
    <cellStyle name="20 % - Akzent2 3 2 3 3" xfId="332"/>
    <cellStyle name="20 % - Akzent2 3 2 3 4" xfId="333"/>
    <cellStyle name="20 % - Akzent2 3 2 4" xfId="334"/>
    <cellStyle name="20 % - Akzent2 3 2 5" xfId="335"/>
    <cellStyle name="20 % - Akzent2 3 2 6" xfId="336"/>
    <cellStyle name="20 % - Akzent2 3 3" xfId="337"/>
    <cellStyle name="20 % - Akzent2 3 3 2" xfId="338"/>
    <cellStyle name="20 % - Akzent2 3 3 3" xfId="339"/>
    <cellStyle name="20 % - Akzent2 3 3 4" xfId="340"/>
    <cellStyle name="20 % - Akzent2 3 4" xfId="341"/>
    <cellStyle name="20 % - Akzent2 3 4 2" xfId="342"/>
    <cellStyle name="20 % - Akzent2 3 4 3" xfId="343"/>
    <cellStyle name="20 % - Akzent2 3 4 4" xfId="344"/>
    <cellStyle name="20 % - Akzent2 3 5" xfId="345"/>
    <cellStyle name="20 % - Akzent2 3 5 2" xfId="346"/>
    <cellStyle name="20 % - Akzent2 3 5 3" xfId="347"/>
    <cellStyle name="20 % - Akzent2 3 6" xfId="348"/>
    <cellStyle name="20 % - Akzent2 3 7" xfId="349"/>
    <cellStyle name="20 % - Akzent2 3 8" xfId="350"/>
    <cellStyle name="20 % - Akzent2 4" xfId="351"/>
    <cellStyle name="20 % - Akzent2 4 2" xfId="352"/>
    <cellStyle name="20 % - Akzent2 4 2 2" xfId="353"/>
    <cellStyle name="20 % - Akzent2 4 2 3" xfId="354"/>
    <cellStyle name="20 % - Akzent2 4 2 4" xfId="355"/>
    <cellStyle name="20 % - Akzent2 4 3" xfId="356"/>
    <cellStyle name="20 % - Akzent2 4 3 2" xfId="357"/>
    <cellStyle name="20 % - Akzent2 4 3 3" xfId="358"/>
    <cellStyle name="20 % - Akzent2 4 3 4" xfId="359"/>
    <cellStyle name="20 % - Akzent2 4 4" xfId="360"/>
    <cellStyle name="20 % - Akzent2 4 5" xfId="361"/>
    <cellStyle name="20 % - Akzent2 4 6" xfId="362"/>
    <cellStyle name="20 % - Akzent2 5" xfId="363"/>
    <cellStyle name="20 % - Akzent2 5 2" xfId="364"/>
    <cellStyle name="20 % - Akzent2 5 2 2" xfId="365"/>
    <cellStyle name="20 % - Akzent2 5 2 3" xfId="366"/>
    <cellStyle name="20 % - Akzent2 5 2 4" xfId="367"/>
    <cellStyle name="20 % - Akzent2 5 3" xfId="368"/>
    <cellStyle name="20 % - Akzent2 5 3 2" xfId="369"/>
    <cellStyle name="20 % - Akzent2 5 3 3" xfId="370"/>
    <cellStyle name="20 % - Akzent2 5 3 4" xfId="371"/>
    <cellStyle name="20 % - Akzent2 5 4" xfId="372"/>
    <cellStyle name="20 % - Akzent2 5 5" xfId="373"/>
    <cellStyle name="20 % - Akzent2 5 6" xfId="374"/>
    <cellStyle name="20 % - Akzent2 6" xfId="375"/>
    <cellStyle name="20 % - Akzent2 6 2" xfId="376"/>
    <cellStyle name="20 % - Akzent2 6 3" xfId="377"/>
    <cellStyle name="20 % - Akzent2 6 4" xfId="378"/>
    <cellStyle name="20 % - Akzent2 7" xfId="379"/>
    <cellStyle name="20 % - Akzent2 7 2" xfId="380"/>
    <cellStyle name="20 % - Akzent2 7 3" xfId="381"/>
    <cellStyle name="20 % - Akzent2 7 4" xfId="382"/>
    <cellStyle name="20 % - Akzent2 8" xfId="383"/>
    <cellStyle name="20 % - Akzent2 8 2" xfId="384"/>
    <cellStyle name="20 % - Akzent2 8 3" xfId="385"/>
    <cellStyle name="20 % - Akzent2 9" xfId="386"/>
    <cellStyle name="20 % - Akzent3 10" xfId="387"/>
    <cellStyle name="20 % - Akzent3 11" xfId="388"/>
    <cellStyle name="20 % - Akzent3 2" xfId="45"/>
    <cellStyle name="20 % - Akzent3 2 2" xfId="46"/>
    <cellStyle name="20 % - Akzent3 2 2 2" xfId="115"/>
    <cellStyle name="20 % - Akzent3 2 2 2 2" xfId="389"/>
    <cellStyle name="20 % - Akzent3 2 2 2 2 2" xfId="390"/>
    <cellStyle name="20 % - Akzent3 2 2 2 2 3" xfId="391"/>
    <cellStyle name="20 % - Akzent3 2 2 2 2 4" xfId="392"/>
    <cellStyle name="20 % - Akzent3 2 2 2 3" xfId="393"/>
    <cellStyle name="20 % - Akzent3 2 2 2 3 2" xfId="394"/>
    <cellStyle name="20 % - Akzent3 2 2 2 3 3" xfId="395"/>
    <cellStyle name="20 % - Akzent3 2 2 2 3 4" xfId="396"/>
    <cellStyle name="20 % - Akzent3 2 2 2 4" xfId="397"/>
    <cellStyle name="20 % - Akzent3 2 2 2 5" xfId="398"/>
    <cellStyle name="20 % - Akzent3 2 2 2 6" xfId="399"/>
    <cellStyle name="20 % - Akzent3 2 2 3" xfId="400"/>
    <cellStyle name="20 % - Akzent3 2 2 3 2" xfId="401"/>
    <cellStyle name="20 % - Akzent3 2 2 3 3" xfId="402"/>
    <cellStyle name="20 % - Akzent3 2 2 3 4" xfId="403"/>
    <cellStyle name="20 % - Akzent3 2 2 4" xfId="404"/>
    <cellStyle name="20 % - Akzent3 2 2 4 2" xfId="405"/>
    <cellStyle name="20 % - Akzent3 2 2 4 3" xfId="406"/>
    <cellStyle name="20 % - Akzent3 2 2 4 4" xfId="407"/>
    <cellStyle name="20 % - Akzent3 2 2 5" xfId="408"/>
    <cellStyle name="20 % - Akzent3 2 2 5 2" xfId="409"/>
    <cellStyle name="20 % - Akzent3 2 2 5 3" xfId="410"/>
    <cellStyle name="20 % - Akzent3 2 2 6" xfId="411"/>
    <cellStyle name="20 % - Akzent3 2 2 7" xfId="412"/>
    <cellStyle name="20 % - Akzent3 2 2 8" xfId="413"/>
    <cellStyle name="20 % - Akzent3 2 3" xfId="114"/>
    <cellStyle name="20 % - Akzent3 2 3 2" xfId="414"/>
    <cellStyle name="20 % - Akzent3 2 3 2 2" xfId="415"/>
    <cellStyle name="20 % - Akzent3 2 3 2 3" xfId="416"/>
    <cellStyle name="20 % - Akzent3 2 3 2 4" xfId="417"/>
    <cellStyle name="20 % - Akzent3 2 3 3" xfId="418"/>
    <cellStyle name="20 % - Akzent3 2 3 3 2" xfId="419"/>
    <cellStyle name="20 % - Akzent3 2 3 3 3" xfId="420"/>
    <cellStyle name="20 % - Akzent3 2 3 3 4" xfId="421"/>
    <cellStyle name="20 % - Akzent3 2 3 4" xfId="422"/>
    <cellStyle name="20 % - Akzent3 2 3 5" xfId="423"/>
    <cellStyle name="20 % - Akzent3 2 3 6" xfId="424"/>
    <cellStyle name="20 % - Akzent3 2 4" xfId="425"/>
    <cellStyle name="20 % - Akzent3 2 4 2" xfId="426"/>
    <cellStyle name="20 % - Akzent3 2 4 3" xfId="427"/>
    <cellStyle name="20 % - Akzent3 2 4 4" xfId="428"/>
    <cellStyle name="20 % - Akzent3 2 5" xfId="429"/>
    <cellStyle name="20 % - Akzent3 2 5 2" xfId="430"/>
    <cellStyle name="20 % - Akzent3 2 5 3" xfId="431"/>
    <cellStyle name="20 % - Akzent3 2 5 4" xfId="432"/>
    <cellStyle name="20 % - Akzent3 2 6" xfId="433"/>
    <cellStyle name="20 % - Akzent3 2 6 2" xfId="434"/>
    <cellStyle name="20 % - Akzent3 2 6 3" xfId="435"/>
    <cellStyle name="20 % - Akzent3 2 7" xfId="436"/>
    <cellStyle name="20 % - Akzent3 2 8" xfId="437"/>
    <cellStyle name="20 % - Akzent3 2 9" xfId="438"/>
    <cellStyle name="20 % - Akzent3 3" xfId="47"/>
    <cellStyle name="20 % - Akzent3 3 2" xfId="116"/>
    <cellStyle name="20 % - Akzent3 3 2 2" xfId="439"/>
    <cellStyle name="20 % - Akzent3 3 2 2 2" xfId="440"/>
    <cellStyle name="20 % - Akzent3 3 2 2 3" xfId="441"/>
    <cellStyle name="20 % - Akzent3 3 2 2 4" xfId="442"/>
    <cellStyle name="20 % - Akzent3 3 2 3" xfId="443"/>
    <cellStyle name="20 % - Akzent3 3 2 3 2" xfId="444"/>
    <cellStyle name="20 % - Akzent3 3 2 3 3" xfId="445"/>
    <cellStyle name="20 % - Akzent3 3 2 3 4" xfId="446"/>
    <cellStyle name="20 % - Akzent3 3 2 4" xfId="447"/>
    <cellStyle name="20 % - Akzent3 3 2 5" xfId="448"/>
    <cellStyle name="20 % - Akzent3 3 2 6" xfId="449"/>
    <cellStyle name="20 % - Akzent3 3 3" xfId="450"/>
    <cellStyle name="20 % - Akzent3 3 3 2" xfId="451"/>
    <cellStyle name="20 % - Akzent3 3 3 3" xfId="452"/>
    <cellStyle name="20 % - Akzent3 3 3 4" xfId="453"/>
    <cellStyle name="20 % - Akzent3 3 4" xfId="454"/>
    <cellStyle name="20 % - Akzent3 3 4 2" xfId="455"/>
    <cellStyle name="20 % - Akzent3 3 4 3" xfId="456"/>
    <cellStyle name="20 % - Akzent3 3 4 4" xfId="457"/>
    <cellStyle name="20 % - Akzent3 3 5" xfId="458"/>
    <cellStyle name="20 % - Akzent3 3 5 2" xfId="459"/>
    <cellStyle name="20 % - Akzent3 3 5 3" xfId="460"/>
    <cellStyle name="20 % - Akzent3 3 6" xfId="461"/>
    <cellStyle name="20 % - Akzent3 3 7" xfId="462"/>
    <cellStyle name="20 % - Akzent3 3 8" xfId="463"/>
    <cellStyle name="20 % - Akzent3 4" xfId="464"/>
    <cellStyle name="20 % - Akzent3 4 2" xfId="465"/>
    <cellStyle name="20 % - Akzent3 4 2 2" xfId="466"/>
    <cellStyle name="20 % - Akzent3 4 2 3" xfId="467"/>
    <cellStyle name="20 % - Akzent3 4 2 4" xfId="468"/>
    <cellStyle name="20 % - Akzent3 4 3" xfId="469"/>
    <cellStyle name="20 % - Akzent3 4 3 2" xfId="470"/>
    <cellStyle name="20 % - Akzent3 4 3 3" xfId="471"/>
    <cellStyle name="20 % - Akzent3 4 3 4" xfId="472"/>
    <cellStyle name="20 % - Akzent3 4 4" xfId="473"/>
    <cellStyle name="20 % - Akzent3 4 5" xfId="474"/>
    <cellStyle name="20 % - Akzent3 4 6" xfId="475"/>
    <cellStyle name="20 % - Akzent3 5" xfId="476"/>
    <cellStyle name="20 % - Akzent3 5 2" xfId="477"/>
    <cellStyle name="20 % - Akzent3 5 2 2" xfId="478"/>
    <cellStyle name="20 % - Akzent3 5 2 3" xfId="479"/>
    <cellStyle name="20 % - Akzent3 5 2 4" xfId="480"/>
    <cellStyle name="20 % - Akzent3 5 3" xfId="481"/>
    <cellStyle name="20 % - Akzent3 5 3 2" xfId="482"/>
    <cellStyle name="20 % - Akzent3 5 3 3" xfId="483"/>
    <cellStyle name="20 % - Akzent3 5 3 4" xfId="484"/>
    <cellStyle name="20 % - Akzent3 5 4" xfId="485"/>
    <cellStyle name="20 % - Akzent3 5 5" xfId="486"/>
    <cellStyle name="20 % - Akzent3 5 6" xfId="487"/>
    <cellStyle name="20 % - Akzent3 6" xfId="488"/>
    <cellStyle name="20 % - Akzent3 6 2" xfId="489"/>
    <cellStyle name="20 % - Akzent3 6 3" xfId="490"/>
    <cellStyle name="20 % - Akzent3 6 4" xfId="491"/>
    <cellStyle name="20 % - Akzent3 7" xfId="492"/>
    <cellStyle name="20 % - Akzent3 7 2" xfId="493"/>
    <cellStyle name="20 % - Akzent3 7 3" xfId="494"/>
    <cellStyle name="20 % - Akzent3 7 4" xfId="495"/>
    <cellStyle name="20 % - Akzent3 8" xfId="496"/>
    <cellStyle name="20 % - Akzent3 8 2" xfId="497"/>
    <cellStyle name="20 % - Akzent3 8 3" xfId="498"/>
    <cellStyle name="20 % - Akzent3 9" xfId="499"/>
    <cellStyle name="20 % - Akzent4 10" xfId="500"/>
    <cellStyle name="20 % - Akzent4 11" xfId="501"/>
    <cellStyle name="20 % - Akzent4 2" xfId="48"/>
    <cellStyle name="20 % - Akzent4 2 2" xfId="49"/>
    <cellStyle name="20 % - Akzent4 2 2 2" xfId="118"/>
    <cellStyle name="20 % - Akzent4 2 2 2 2" xfId="502"/>
    <cellStyle name="20 % - Akzent4 2 2 2 2 2" xfId="503"/>
    <cellStyle name="20 % - Akzent4 2 2 2 2 3" xfId="504"/>
    <cellStyle name="20 % - Akzent4 2 2 2 2 4" xfId="505"/>
    <cellStyle name="20 % - Akzent4 2 2 2 3" xfId="506"/>
    <cellStyle name="20 % - Akzent4 2 2 2 3 2" xfId="507"/>
    <cellStyle name="20 % - Akzent4 2 2 2 3 3" xfId="508"/>
    <cellStyle name="20 % - Akzent4 2 2 2 3 4" xfId="509"/>
    <cellStyle name="20 % - Akzent4 2 2 2 4" xfId="510"/>
    <cellStyle name="20 % - Akzent4 2 2 2 5" xfId="511"/>
    <cellStyle name="20 % - Akzent4 2 2 2 6" xfId="512"/>
    <cellStyle name="20 % - Akzent4 2 2 3" xfId="513"/>
    <cellStyle name="20 % - Akzent4 2 2 3 2" xfId="514"/>
    <cellStyle name="20 % - Akzent4 2 2 3 3" xfId="515"/>
    <cellStyle name="20 % - Akzent4 2 2 3 4" xfId="516"/>
    <cellStyle name="20 % - Akzent4 2 2 4" xfId="517"/>
    <cellStyle name="20 % - Akzent4 2 2 4 2" xfId="518"/>
    <cellStyle name="20 % - Akzent4 2 2 4 3" xfId="519"/>
    <cellStyle name="20 % - Akzent4 2 2 4 4" xfId="520"/>
    <cellStyle name="20 % - Akzent4 2 2 5" xfId="521"/>
    <cellStyle name="20 % - Akzent4 2 2 5 2" xfId="522"/>
    <cellStyle name="20 % - Akzent4 2 2 5 3" xfId="523"/>
    <cellStyle name="20 % - Akzent4 2 2 6" xfId="524"/>
    <cellStyle name="20 % - Akzent4 2 2 7" xfId="525"/>
    <cellStyle name="20 % - Akzent4 2 2 8" xfId="526"/>
    <cellStyle name="20 % - Akzent4 2 3" xfId="117"/>
    <cellStyle name="20 % - Akzent4 2 3 2" xfId="527"/>
    <cellStyle name="20 % - Akzent4 2 3 2 2" xfId="528"/>
    <cellStyle name="20 % - Akzent4 2 3 2 3" xfId="529"/>
    <cellStyle name="20 % - Akzent4 2 3 2 4" xfId="530"/>
    <cellStyle name="20 % - Akzent4 2 3 3" xfId="531"/>
    <cellStyle name="20 % - Akzent4 2 3 3 2" xfId="532"/>
    <cellStyle name="20 % - Akzent4 2 3 3 3" xfId="533"/>
    <cellStyle name="20 % - Akzent4 2 3 3 4" xfId="534"/>
    <cellStyle name="20 % - Akzent4 2 3 4" xfId="535"/>
    <cellStyle name="20 % - Akzent4 2 3 5" xfId="536"/>
    <cellStyle name="20 % - Akzent4 2 3 6" xfId="537"/>
    <cellStyle name="20 % - Akzent4 2 4" xfId="538"/>
    <cellStyle name="20 % - Akzent4 2 4 2" xfId="539"/>
    <cellStyle name="20 % - Akzent4 2 4 3" xfId="540"/>
    <cellStyle name="20 % - Akzent4 2 4 4" xfId="541"/>
    <cellStyle name="20 % - Akzent4 2 5" xfId="542"/>
    <cellStyle name="20 % - Akzent4 2 5 2" xfId="543"/>
    <cellStyle name="20 % - Akzent4 2 5 3" xfId="544"/>
    <cellStyle name="20 % - Akzent4 2 5 4" xfId="545"/>
    <cellStyle name="20 % - Akzent4 2 6" xfId="546"/>
    <cellStyle name="20 % - Akzent4 2 6 2" xfId="547"/>
    <cellStyle name="20 % - Akzent4 2 6 3" xfId="548"/>
    <cellStyle name="20 % - Akzent4 2 7" xfId="549"/>
    <cellStyle name="20 % - Akzent4 2 8" xfId="550"/>
    <cellStyle name="20 % - Akzent4 2 9" xfId="551"/>
    <cellStyle name="20 % - Akzent4 3" xfId="50"/>
    <cellStyle name="20 % - Akzent4 3 2" xfId="119"/>
    <cellStyle name="20 % - Akzent4 3 2 2" xfId="552"/>
    <cellStyle name="20 % - Akzent4 3 2 2 2" xfId="553"/>
    <cellStyle name="20 % - Akzent4 3 2 2 3" xfId="554"/>
    <cellStyle name="20 % - Akzent4 3 2 2 4" xfId="555"/>
    <cellStyle name="20 % - Akzent4 3 2 3" xfId="556"/>
    <cellStyle name="20 % - Akzent4 3 2 3 2" xfId="557"/>
    <cellStyle name="20 % - Akzent4 3 2 3 3" xfId="558"/>
    <cellStyle name="20 % - Akzent4 3 2 3 4" xfId="559"/>
    <cellStyle name="20 % - Akzent4 3 2 4" xfId="560"/>
    <cellStyle name="20 % - Akzent4 3 2 5" xfId="561"/>
    <cellStyle name="20 % - Akzent4 3 2 6" xfId="562"/>
    <cellStyle name="20 % - Akzent4 3 3" xfId="563"/>
    <cellStyle name="20 % - Akzent4 3 3 2" xfId="564"/>
    <cellStyle name="20 % - Akzent4 3 3 3" xfId="565"/>
    <cellStyle name="20 % - Akzent4 3 3 4" xfId="566"/>
    <cellStyle name="20 % - Akzent4 3 4" xfId="567"/>
    <cellStyle name="20 % - Akzent4 3 4 2" xfId="568"/>
    <cellStyle name="20 % - Akzent4 3 4 3" xfId="569"/>
    <cellStyle name="20 % - Akzent4 3 4 4" xfId="570"/>
    <cellStyle name="20 % - Akzent4 3 5" xfId="571"/>
    <cellStyle name="20 % - Akzent4 3 5 2" xfId="572"/>
    <cellStyle name="20 % - Akzent4 3 5 3" xfId="573"/>
    <cellStyle name="20 % - Akzent4 3 6" xfId="574"/>
    <cellStyle name="20 % - Akzent4 3 7" xfId="575"/>
    <cellStyle name="20 % - Akzent4 3 8" xfId="576"/>
    <cellStyle name="20 % - Akzent4 4" xfId="577"/>
    <cellStyle name="20 % - Akzent4 4 2" xfId="578"/>
    <cellStyle name="20 % - Akzent4 4 2 2" xfId="579"/>
    <cellStyle name="20 % - Akzent4 4 2 3" xfId="580"/>
    <cellStyle name="20 % - Akzent4 4 2 4" xfId="581"/>
    <cellStyle name="20 % - Akzent4 4 3" xfId="582"/>
    <cellStyle name="20 % - Akzent4 4 3 2" xfId="583"/>
    <cellStyle name="20 % - Akzent4 4 3 3" xfId="584"/>
    <cellStyle name="20 % - Akzent4 4 3 4" xfId="585"/>
    <cellStyle name="20 % - Akzent4 4 4" xfId="586"/>
    <cellStyle name="20 % - Akzent4 4 5" xfId="587"/>
    <cellStyle name="20 % - Akzent4 4 6" xfId="588"/>
    <cellStyle name="20 % - Akzent4 5" xfId="589"/>
    <cellStyle name="20 % - Akzent4 5 2" xfId="590"/>
    <cellStyle name="20 % - Akzent4 5 2 2" xfId="591"/>
    <cellStyle name="20 % - Akzent4 5 2 3" xfId="592"/>
    <cellStyle name="20 % - Akzent4 5 2 4" xfId="593"/>
    <cellStyle name="20 % - Akzent4 5 3" xfId="594"/>
    <cellStyle name="20 % - Akzent4 5 3 2" xfId="595"/>
    <cellStyle name="20 % - Akzent4 5 3 3" xfId="596"/>
    <cellStyle name="20 % - Akzent4 5 3 4" xfId="597"/>
    <cellStyle name="20 % - Akzent4 5 4" xfId="598"/>
    <cellStyle name="20 % - Akzent4 5 5" xfId="599"/>
    <cellStyle name="20 % - Akzent4 5 6" xfId="600"/>
    <cellStyle name="20 % - Akzent4 6" xfId="601"/>
    <cellStyle name="20 % - Akzent4 6 2" xfId="602"/>
    <cellStyle name="20 % - Akzent4 6 3" xfId="603"/>
    <cellStyle name="20 % - Akzent4 6 4" xfId="604"/>
    <cellStyle name="20 % - Akzent4 7" xfId="605"/>
    <cellStyle name="20 % - Akzent4 7 2" xfId="606"/>
    <cellStyle name="20 % - Akzent4 7 3" xfId="607"/>
    <cellStyle name="20 % - Akzent4 7 4" xfId="608"/>
    <cellStyle name="20 % - Akzent4 8" xfId="609"/>
    <cellStyle name="20 % - Akzent4 8 2" xfId="610"/>
    <cellStyle name="20 % - Akzent4 8 3" xfId="611"/>
    <cellStyle name="20 % - Akzent4 9" xfId="612"/>
    <cellStyle name="20 % - Akzent5 10" xfId="613"/>
    <cellStyle name="20 % - Akzent5 11" xfId="614"/>
    <cellStyle name="20 % - Akzent5 2" xfId="51"/>
    <cellStyle name="20 % - Akzent5 2 2" xfId="52"/>
    <cellStyle name="20 % - Akzent5 2 2 2" xfId="121"/>
    <cellStyle name="20 % - Akzent5 2 2 2 2" xfId="615"/>
    <cellStyle name="20 % - Akzent5 2 2 2 2 2" xfId="616"/>
    <cellStyle name="20 % - Akzent5 2 2 2 2 3" xfId="617"/>
    <cellStyle name="20 % - Akzent5 2 2 2 2 4" xfId="618"/>
    <cellStyle name="20 % - Akzent5 2 2 2 3" xfId="619"/>
    <cellStyle name="20 % - Akzent5 2 2 2 3 2" xfId="620"/>
    <cellStyle name="20 % - Akzent5 2 2 2 3 3" xfId="621"/>
    <cellStyle name="20 % - Akzent5 2 2 2 3 4" xfId="622"/>
    <cellStyle name="20 % - Akzent5 2 2 2 4" xfId="623"/>
    <cellStyle name="20 % - Akzent5 2 2 2 5" xfId="624"/>
    <cellStyle name="20 % - Akzent5 2 2 2 6" xfId="625"/>
    <cellStyle name="20 % - Akzent5 2 2 3" xfId="626"/>
    <cellStyle name="20 % - Akzent5 2 2 3 2" xfId="627"/>
    <cellStyle name="20 % - Akzent5 2 2 3 3" xfId="628"/>
    <cellStyle name="20 % - Akzent5 2 2 3 4" xfId="629"/>
    <cellStyle name="20 % - Akzent5 2 2 4" xfId="630"/>
    <cellStyle name="20 % - Akzent5 2 2 4 2" xfId="631"/>
    <cellStyle name="20 % - Akzent5 2 2 4 3" xfId="632"/>
    <cellStyle name="20 % - Akzent5 2 2 4 4" xfId="633"/>
    <cellStyle name="20 % - Akzent5 2 2 5" xfId="634"/>
    <cellStyle name="20 % - Akzent5 2 2 5 2" xfId="635"/>
    <cellStyle name="20 % - Akzent5 2 2 5 3" xfId="636"/>
    <cellStyle name="20 % - Akzent5 2 2 6" xfId="637"/>
    <cellStyle name="20 % - Akzent5 2 2 7" xfId="638"/>
    <cellStyle name="20 % - Akzent5 2 2 8" xfId="639"/>
    <cellStyle name="20 % - Akzent5 2 3" xfId="120"/>
    <cellStyle name="20 % - Akzent5 2 3 2" xfId="640"/>
    <cellStyle name="20 % - Akzent5 2 3 2 2" xfId="641"/>
    <cellStyle name="20 % - Akzent5 2 3 2 3" xfId="642"/>
    <cellStyle name="20 % - Akzent5 2 3 2 4" xfId="643"/>
    <cellStyle name="20 % - Akzent5 2 3 3" xfId="644"/>
    <cellStyle name="20 % - Akzent5 2 3 3 2" xfId="645"/>
    <cellStyle name="20 % - Akzent5 2 3 3 3" xfId="646"/>
    <cellStyle name="20 % - Akzent5 2 3 3 4" xfId="647"/>
    <cellStyle name="20 % - Akzent5 2 3 4" xfId="648"/>
    <cellStyle name="20 % - Akzent5 2 3 5" xfId="649"/>
    <cellStyle name="20 % - Akzent5 2 3 6" xfId="650"/>
    <cellStyle name="20 % - Akzent5 2 4" xfId="651"/>
    <cellStyle name="20 % - Akzent5 2 4 2" xfId="652"/>
    <cellStyle name="20 % - Akzent5 2 4 3" xfId="653"/>
    <cellStyle name="20 % - Akzent5 2 4 4" xfId="654"/>
    <cellStyle name="20 % - Akzent5 2 5" xfId="655"/>
    <cellStyle name="20 % - Akzent5 2 5 2" xfId="656"/>
    <cellStyle name="20 % - Akzent5 2 5 3" xfId="657"/>
    <cellStyle name="20 % - Akzent5 2 5 4" xfId="658"/>
    <cellStyle name="20 % - Akzent5 2 6" xfId="659"/>
    <cellStyle name="20 % - Akzent5 2 6 2" xfId="660"/>
    <cellStyle name="20 % - Akzent5 2 6 3" xfId="661"/>
    <cellStyle name="20 % - Akzent5 2 7" xfId="662"/>
    <cellStyle name="20 % - Akzent5 2 8" xfId="663"/>
    <cellStyle name="20 % - Akzent5 2 9" xfId="664"/>
    <cellStyle name="20 % - Akzent5 3" xfId="53"/>
    <cellStyle name="20 % - Akzent5 3 2" xfId="122"/>
    <cellStyle name="20 % - Akzent5 3 2 2" xfId="665"/>
    <cellStyle name="20 % - Akzent5 3 2 2 2" xfId="666"/>
    <cellStyle name="20 % - Akzent5 3 2 2 3" xfId="667"/>
    <cellStyle name="20 % - Akzent5 3 2 2 4" xfId="668"/>
    <cellStyle name="20 % - Akzent5 3 2 3" xfId="669"/>
    <cellStyle name="20 % - Akzent5 3 2 3 2" xfId="670"/>
    <cellStyle name="20 % - Akzent5 3 2 3 3" xfId="671"/>
    <cellStyle name="20 % - Akzent5 3 2 3 4" xfId="672"/>
    <cellStyle name="20 % - Akzent5 3 2 4" xfId="673"/>
    <cellStyle name="20 % - Akzent5 3 2 5" xfId="674"/>
    <cellStyle name="20 % - Akzent5 3 2 6" xfId="675"/>
    <cellStyle name="20 % - Akzent5 3 3" xfId="676"/>
    <cellStyle name="20 % - Akzent5 3 3 2" xfId="677"/>
    <cellStyle name="20 % - Akzent5 3 3 3" xfId="678"/>
    <cellStyle name="20 % - Akzent5 3 3 4" xfId="679"/>
    <cellStyle name="20 % - Akzent5 3 4" xfId="680"/>
    <cellStyle name="20 % - Akzent5 3 4 2" xfId="681"/>
    <cellStyle name="20 % - Akzent5 3 4 3" xfId="682"/>
    <cellStyle name="20 % - Akzent5 3 4 4" xfId="683"/>
    <cellStyle name="20 % - Akzent5 3 5" xfId="684"/>
    <cellStyle name="20 % - Akzent5 3 5 2" xfId="685"/>
    <cellStyle name="20 % - Akzent5 3 5 3" xfId="686"/>
    <cellStyle name="20 % - Akzent5 3 6" xfId="687"/>
    <cellStyle name="20 % - Akzent5 3 7" xfId="688"/>
    <cellStyle name="20 % - Akzent5 3 8" xfId="689"/>
    <cellStyle name="20 % - Akzent5 4" xfId="690"/>
    <cellStyle name="20 % - Akzent5 4 2" xfId="691"/>
    <cellStyle name="20 % - Akzent5 4 2 2" xfId="692"/>
    <cellStyle name="20 % - Akzent5 4 2 3" xfId="693"/>
    <cellStyle name="20 % - Akzent5 4 2 4" xfId="694"/>
    <cellStyle name="20 % - Akzent5 4 3" xfId="695"/>
    <cellStyle name="20 % - Akzent5 4 3 2" xfId="696"/>
    <cellStyle name="20 % - Akzent5 4 3 3" xfId="697"/>
    <cellStyle name="20 % - Akzent5 4 3 4" xfId="698"/>
    <cellStyle name="20 % - Akzent5 4 4" xfId="699"/>
    <cellStyle name="20 % - Akzent5 4 5" xfId="700"/>
    <cellStyle name="20 % - Akzent5 4 6" xfId="701"/>
    <cellStyle name="20 % - Akzent5 5" xfId="702"/>
    <cellStyle name="20 % - Akzent5 5 2" xfId="703"/>
    <cellStyle name="20 % - Akzent5 5 2 2" xfId="704"/>
    <cellStyle name="20 % - Akzent5 5 2 3" xfId="705"/>
    <cellStyle name="20 % - Akzent5 5 2 4" xfId="706"/>
    <cellStyle name="20 % - Akzent5 5 3" xfId="707"/>
    <cellStyle name="20 % - Akzent5 5 3 2" xfId="708"/>
    <cellStyle name="20 % - Akzent5 5 3 3" xfId="709"/>
    <cellStyle name="20 % - Akzent5 5 3 4" xfId="710"/>
    <cellStyle name="20 % - Akzent5 5 4" xfId="711"/>
    <cellStyle name="20 % - Akzent5 5 5" xfId="712"/>
    <cellStyle name="20 % - Akzent5 5 6" xfId="713"/>
    <cellStyle name="20 % - Akzent5 6" xfId="714"/>
    <cellStyle name="20 % - Akzent5 6 2" xfId="715"/>
    <cellStyle name="20 % - Akzent5 6 3" xfId="716"/>
    <cellStyle name="20 % - Akzent5 6 4" xfId="717"/>
    <cellStyle name="20 % - Akzent5 7" xfId="718"/>
    <cellStyle name="20 % - Akzent5 7 2" xfId="719"/>
    <cellStyle name="20 % - Akzent5 7 3" xfId="720"/>
    <cellStyle name="20 % - Akzent5 7 4" xfId="721"/>
    <cellStyle name="20 % - Akzent5 8" xfId="722"/>
    <cellStyle name="20 % - Akzent5 8 2" xfId="723"/>
    <cellStyle name="20 % - Akzent5 8 3" xfId="724"/>
    <cellStyle name="20 % - Akzent5 9" xfId="725"/>
    <cellStyle name="20 % - Akzent6 10" xfId="726"/>
    <cellStyle name="20 % - Akzent6 11" xfId="727"/>
    <cellStyle name="20 % - Akzent6 2" xfId="54"/>
    <cellStyle name="20 % - Akzent6 2 2" xfId="55"/>
    <cellStyle name="20 % - Akzent6 2 2 2" xfId="124"/>
    <cellStyle name="20 % - Akzent6 2 2 2 2" xfId="728"/>
    <cellStyle name="20 % - Akzent6 2 2 2 2 2" xfId="729"/>
    <cellStyle name="20 % - Akzent6 2 2 2 2 3" xfId="730"/>
    <cellStyle name="20 % - Akzent6 2 2 2 2 4" xfId="731"/>
    <cellStyle name="20 % - Akzent6 2 2 2 3" xfId="732"/>
    <cellStyle name="20 % - Akzent6 2 2 2 3 2" xfId="733"/>
    <cellStyle name="20 % - Akzent6 2 2 2 3 3" xfId="734"/>
    <cellStyle name="20 % - Akzent6 2 2 2 3 4" xfId="735"/>
    <cellStyle name="20 % - Akzent6 2 2 2 4" xfId="736"/>
    <cellStyle name="20 % - Akzent6 2 2 2 5" xfId="737"/>
    <cellStyle name="20 % - Akzent6 2 2 2 6" xfId="738"/>
    <cellStyle name="20 % - Akzent6 2 2 3" xfId="739"/>
    <cellStyle name="20 % - Akzent6 2 2 3 2" xfId="740"/>
    <cellStyle name="20 % - Akzent6 2 2 3 3" xfId="741"/>
    <cellStyle name="20 % - Akzent6 2 2 3 4" xfId="742"/>
    <cellStyle name="20 % - Akzent6 2 2 4" xfId="743"/>
    <cellStyle name="20 % - Akzent6 2 2 4 2" xfId="744"/>
    <cellStyle name="20 % - Akzent6 2 2 4 3" xfId="745"/>
    <cellStyle name="20 % - Akzent6 2 2 4 4" xfId="746"/>
    <cellStyle name="20 % - Akzent6 2 2 5" xfId="747"/>
    <cellStyle name="20 % - Akzent6 2 2 5 2" xfId="748"/>
    <cellStyle name="20 % - Akzent6 2 2 5 3" xfId="749"/>
    <cellStyle name="20 % - Akzent6 2 2 6" xfId="750"/>
    <cellStyle name="20 % - Akzent6 2 2 7" xfId="751"/>
    <cellStyle name="20 % - Akzent6 2 2 8" xfId="752"/>
    <cellStyle name="20 % - Akzent6 2 3" xfId="123"/>
    <cellStyle name="20 % - Akzent6 2 3 2" xfId="753"/>
    <cellStyle name="20 % - Akzent6 2 3 2 2" xfId="754"/>
    <cellStyle name="20 % - Akzent6 2 3 2 3" xfId="755"/>
    <cellStyle name="20 % - Akzent6 2 3 2 4" xfId="756"/>
    <cellStyle name="20 % - Akzent6 2 3 3" xfId="757"/>
    <cellStyle name="20 % - Akzent6 2 3 3 2" xfId="758"/>
    <cellStyle name="20 % - Akzent6 2 3 3 3" xfId="759"/>
    <cellStyle name="20 % - Akzent6 2 3 3 4" xfId="760"/>
    <cellStyle name="20 % - Akzent6 2 3 4" xfId="761"/>
    <cellStyle name="20 % - Akzent6 2 3 5" xfId="762"/>
    <cellStyle name="20 % - Akzent6 2 3 6" xfId="763"/>
    <cellStyle name="20 % - Akzent6 2 4" xfId="764"/>
    <cellStyle name="20 % - Akzent6 2 4 2" xfId="765"/>
    <cellStyle name="20 % - Akzent6 2 4 3" xfId="766"/>
    <cellStyle name="20 % - Akzent6 2 4 4" xfId="767"/>
    <cellStyle name="20 % - Akzent6 2 5" xfId="768"/>
    <cellStyle name="20 % - Akzent6 2 5 2" xfId="769"/>
    <cellStyle name="20 % - Akzent6 2 5 3" xfId="770"/>
    <cellStyle name="20 % - Akzent6 2 5 4" xfId="771"/>
    <cellStyle name="20 % - Akzent6 2 6" xfId="772"/>
    <cellStyle name="20 % - Akzent6 2 6 2" xfId="773"/>
    <cellStyle name="20 % - Akzent6 2 6 3" xfId="774"/>
    <cellStyle name="20 % - Akzent6 2 7" xfId="775"/>
    <cellStyle name="20 % - Akzent6 2 8" xfId="776"/>
    <cellStyle name="20 % - Akzent6 2 9" xfId="777"/>
    <cellStyle name="20 % - Akzent6 3" xfId="56"/>
    <cellStyle name="20 % - Akzent6 3 2" xfId="125"/>
    <cellStyle name="20 % - Akzent6 3 2 2" xfId="778"/>
    <cellStyle name="20 % - Akzent6 3 2 2 2" xfId="779"/>
    <cellStyle name="20 % - Akzent6 3 2 2 3" xfId="780"/>
    <cellStyle name="20 % - Akzent6 3 2 2 4" xfId="781"/>
    <cellStyle name="20 % - Akzent6 3 2 3" xfId="782"/>
    <cellStyle name="20 % - Akzent6 3 2 3 2" xfId="783"/>
    <cellStyle name="20 % - Akzent6 3 2 3 3" xfId="784"/>
    <cellStyle name="20 % - Akzent6 3 2 3 4" xfId="785"/>
    <cellStyle name="20 % - Akzent6 3 2 4" xfId="786"/>
    <cellStyle name="20 % - Akzent6 3 2 5" xfId="787"/>
    <cellStyle name="20 % - Akzent6 3 2 6" xfId="788"/>
    <cellStyle name="20 % - Akzent6 3 3" xfId="789"/>
    <cellStyle name="20 % - Akzent6 3 3 2" xfId="790"/>
    <cellStyle name="20 % - Akzent6 3 3 3" xfId="791"/>
    <cellStyle name="20 % - Akzent6 3 3 4" xfId="792"/>
    <cellStyle name="20 % - Akzent6 3 4" xfId="793"/>
    <cellStyle name="20 % - Akzent6 3 4 2" xfId="794"/>
    <cellStyle name="20 % - Akzent6 3 4 3" xfId="795"/>
    <cellStyle name="20 % - Akzent6 3 4 4" xfId="796"/>
    <cellStyle name="20 % - Akzent6 3 5" xfId="797"/>
    <cellStyle name="20 % - Akzent6 3 5 2" xfId="798"/>
    <cellStyle name="20 % - Akzent6 3 5 3" xfId="799"/>
    <cellStyle name="20 % - Akzent6 3 6" xfId="800"/>
    <cellStyle name="20 % - Akzent6 3 7" xfId="801"/>
    <cellStyle name="20 % - Akzent6 3 8" xfId="802"/>
    <cellStyle name="20 % - Akzent6 4" xfId="803"/>
    <cellStyle name="20 % - Akzent6 4 2" xfId="804"/>
    <cellStyle name="20 % - Akzent6 4 2 2" xfId="805"/>
    <cellStyle name="20 % - Akzent6 4 2 3" xfId="806"/>
    <cellStyle name="20 % - Akzent6 4 2 4" xfId="807"/>
    <cellStyle name="20 % - Akzent6 4 3" xfId="808"/>
    <cellStyle name="20 % - Akzent6 4 3 2" xfId="809"/>
    <cellStyle name="20 % - Akzent6 4 3 3" xfId="810"/>
    <cellStyle name="20 % - Akzent6 4 3 4" xfId="811"/>
    <cellStyle name="20 % - Akzent6 4 4" xfId="812"/>
    <cellStyle name="20 % - Akzent6 4 5" xfId="813"/>
    <cellStyle name="20 % - Akzent6 4 6" xfId="814"/>
    <cellStyle name="20 % - Akzent6 5" xfId="815"/>
    <cellStyle name="20 % - Akzent6 5 2" xfId="816"/>
    <cellStyle name="20 % - Akzent6 5 2 2" xfId="817"/>
    <cellStyle name="20 % - Akzent6 5 2 3" xfId="818"/>
    <cellStyle name="20 % - Akzent6 5 2 4" xfId="819"/>
    <cellStyle name="20 % - Akzent6 5 3" xfId="820"/>
    <cellStyle name="20 % - Akzent6 5 3 2" xfId="821"/>
    <cellStyle name="20 % - Akzent6 5 3 3" xfId="822"/>
    <cellStyle name="20 % - Akzent6 5 3 4" xfId="823"/>
    <cellStyle name="20 % - Akzent6 5 4" xfId="824"/>
    <cellStyle name="20 % - Akzent6 5 5" xfId="825"/>
    <cellStyle name="20 % - Akzent6 5 6" xfId="826"/>
    <cellStyle name="20 % - Akzent6 6" xfId="827"/>
    <cellStyle name="20 % - Akzent6 6 2" xfId="828"/>
    <cellStyle name="20 % - Akzent6 6 3" xfId="829"/>
    <cellStyle name="20 % - Akzent6 6 4" xfId="830"/>
    <cellStyle name="20 % - Akzent6 7" xfId="831"/>
    <cellStyle name="20 % - Akzent6 7 2" xfId="832"/>
    <cellStyle name="20 % - Akzent6 7 3" xfId="833"/>
    <cellStyle name="20 % - Akzent6 7 4" xfId="834"/>
    <cellStyle name="20 % - Akzent6 8" xfId="835"/>
    <cellStyle name="20 % - Akzent6 8 2" xfId="836"/>
    <cellStyle name="20 % - Akzent6 8 3" xfId="837"/>
    <cellStyle name="20 % - Akzent6 9" xfId="838"/>
    <cellStyle name="40 % - Akzent1 10" xfId="839"/>
    <cellStyle name="40 % - Akzent1 11" xfId="840"/>
    <cellStyle name="40 % - Akzent1 2" xfId="57"/>
    <cellStyle name="40 % - Akzent1 2 2" xfId="58"/>
    <cellStyle name="40 % - Akzent1 2 2 2" xfId="127"/>
    <cellStyle name="40 % - Akzent1 2 2 2 2" xfId="841"/>
    <cellStyle name="40 % - Akzent1 2 2 2 2 2" xfId="842"/>
    <cellStyle name="40 % - Akzent1 2 2 2 2 3" xfId="843"/>
    <cellStyle name="40 % - Akzent1 2 2 2 2 4" xfId="844"/>
    <cellStyle name="40 % - Akzent1 2 2 2 3" xfId="845"/>
    <cellStyle name="40 % - Akzent1 2 2 2 3 2" xfId="846"/>
    <cellStyle name="40 % - Akzent1 2 2 2 3 3" xfId="847"/>
    <cellStyle name="40 % - Akzent1 2 2 2 3 4" xfId="848"/>
    <cellStyle name="40 % - Akzent1 2 2 2 4" xfId="849"/>
    <cellStyle name="40 % - Akzent1 2 2 2 5" xfId="850"/>
    <cellStyle name="40 % - Akzent1 2 2 2 6" xfId="851"/>
    <cellStyle name="40 % - Akzent1 2 2 3" xfId="852"/>
    <cellStyle name="40 % - Akzent1 2 2 3 2" xfId="853"/>
    <cellStyle name="40 % - Akzent1 2 2 3 3" xfId="854"/>
    <cellStyle name="40 % - Akzent1 2 2 3 4" xfId="855"/>
    <cellStyle name="40 % - Akzent1 2 2 4" xfId="856"/>
    <cellStyle name="40 % - Akzent1 2 2 4 2" xfId="857"/>
    <cellStyle name="40 % - Akzent1 2 2 4 3" xfId="858"/>
    <cellStyle name="40 % - Akzent1 2 2 4 4" xfId="859"/>
    <cellStyle name="40 % - Akzent1 2 2 5" xfId="860"/>
    <cellStyle name="40 % - Akzent1 2 2 5 2" xfId="861"/>
    <cellStyle name="40 % - Akzent1 2 2 5 3" xfId="862"/>
    <cellStyle name="40 % - Akzent1 2 2 6" xfId="863"/>
    <cellStyle name="40 % - Akzent1 2 2 7" xfId="864"/>
    <cellStyle name="40 % - Akzent1 2 2 8" xfId="865"/>
    <cellStyle name="40 % - Akzent1 2 3" xfId="126"/>
    <cellStyle name="40 % - Akzent1 2 3 2" xfId="866"/>
    <cellStyle name="40 % - Akzent1 2 3 2 2" xfId="867"/>
    <cellStyle name="40 % - Akzent1 2 3 2 3" xfId="868"/>
    <cellStyle name="40 % - Akzent1 2 3 2 4" xfId="869"/>
    <cellStyle name="40 % - Akzent1 2 3 3" xfId="870"/>
    <cellStyle name="40 % - Akzent1 2 3 3 2" xfId="871"/>
    <cellStyle name="40 % - Akzent1 2 3 3 3" xfId="872"/>
    <cellStyle name="40 % - Akzent1 2 3 3 4" xfId="873"/>
    <cellStyle name="40 % - Akzent1 2 3 4" xfId="874"/>
    <cellStyle name="40 % - Akzent1 2 3 5" xfId="875"/>
    <cellStyle name="40 % - Akzent1 2 3 6" xfId="876"/>
    <cellStyle name="40 % - Akzent1 2 4" xfId="877"/>
    <cellStyle name="40 % - Akzent1 2 4 2" xfId="878"/>
    <cellStyle name="40 % - Akzent1 2 4 3" xfId="879"/>
    <cellStyle name="40 % - Akzent1 2 4 4" xfId="880"/>
    <cellStyle name="40 % - Akzent1 2 5" xfId="881"/>
    <cellStyle name="40 % - Akzent1 2 5 2" xfId="882"/>
    <cellStyle name="40 % - Akzent1 2 5 3" xfId="883"/>
    <cellStyle name="40 % - Akzent1 2 5 4" xfId="884"/>
    <cellStyle name="40 % - Akzent1 2 6" xfId="885"/>
    <cellStyle name="40 % - Akzent1 2 6 2" xfId="886"/>
    <cellStyle name="40 % - Akzent1 2 6 3" xfId="887"/>
    <cellStyle name="40 % - Akzent1 2 7" xfId="888"/>
    <cellStyle name="40 % - Akzent1 2 8" xfId="889"/>
    <cellStyle name="40 % - Akzent1 2 9" xfId="890"/>
    <cellStyle name="40 % - Akzent1 3" xfId="59"/>
    <cellStyle name="40 % - Akzent1 3 2" xfId="128"/>
    <cellStyle name="40 % - Akzent1 3 2 2" xfId="891"/>
    <cellStyle name="40 % - Akzent1 3 2 2 2" xfId="892"/>
    <cellStyle name="40 % - Akzent1 3 2 2 3" xfId="893"/>
    <cellStyle name="40 % - Akzent1 3 2 2 4" xfId="894"/>
    <cellStyle name="40 % - Akzent1 3 2 3" xfId="895"/>
    <cellStyle name="40 % - Akzent1 3 2 3 2" xfId="896"/>
    <cellStyle name="40 % - Akzent1 3 2 3 3" xfId="897"/>
    <cellStyle name="40 % - Akzent1 3 2 3 4" xfId="898"/>
    <cellStyle name="40 % - Akzent1 3 2 4" xfId="899"/>
    <cellStyle name="40 % - Akzent1 3 2 5" xfId="900"/>
    <cellStyle name="40 % - Akzent1 3 2 6" xfId="901"/>
    <cellStyle name="40 % - Akzent1 3 3" xfId="902"/>
    <cellStyle name="40 % - Akzent1 3 3 2" xfId="903"/>
    <cellStyle name="40 % - Akzent1 3 3 3" xfId="904"/>
    <cellStyle name="40 % - Akzent1 3 3 4" xfId="905"/>
    <cellStyle name="40 % - Akzent1 3 4" xfId="906"/>
    <cellStyle name="40 % - Akzent1 3 4 2" xfId="907"/>
    <cellStyle name="40 % - Akzent1 3 4 3" xfId="908"/>
    <cellStyle name="40 % - Akzent1 3 4 4" xfId="909"/>
    <cellStyle name="40 % - Akzent1 3 5" xfId="910"/>
    <cellStyle name="40 % - Akzent1 3 5 2" xfId="911"/>
    <cellStyle name="40 % - Akzent1 3 5 3" xfId="912"/>
    <cellStyle name="40 % - Akzent1 3 6" xfId="913"/>
    <cellStyle name="40 % - Akzent1 3 7" xfId="914"/>
    <cellStyle name="40 % - Akzent1 3 8" xfId="915"/>
    <cellStyle name="40 % - Akzent1 4" xfId="916"/>
    <cellStyle name="40 % - Akzent1 4 2" xfId="917"/>
    <cellStyle name="40 % - Akzent1 4 2 2" xfId="918"/>
    <cellStyle name="40 % - Akzent1 4 2 3" xfId="919"/>
    <cellStyle name="40 % - Akzent1 4 2 4" xfId="920"/>
    <cellStyle name="40 % - Akzent1 4 3" xfId="921"/>
    <cellStyle name="40 % - Akzent1 4 3 2" xfId="922"/>
    <cellStyle name="40 % - Akzent1 4 3 3" xfId="923"/>
    <cellStyle name="40 % - Akzent1 4 3 4" xfId="924"/>
    <cellStyle name="40 % - Akzent1 4 4" xfId="925"/>
    <cellStyle name="40 % - Akzent1 4 5" xfId="926"/>
    <cellStyle name="40 % - Akzent1 4 6" xfId="927"/>
    <cellStyle name="40 % - Akzent1 5" xfId="928"/>
    <cellStyle name="40 % - Akzent1 5 2" xfId="929"/>
    <cellStyle name="40 % - Akzent1 5 2 2" xfId="930"/>
    <cellStyle name="40 % - Akzent1 5 2 3" xfId="931"/>
    <cellStyle name="40 % - Akzent1 5 2 4" xfId="932"/>
    <cellStyle name="40 % - Akzent1 5 3" xfId="933"/>
    <cellStyle name="40 % - Akzent1 5 3 2" xfId="934"/>
    <cellStyle name="40 % - Akzent1 5 3 3" xfId="935"/>
    <cellStyle name="40 % - Akzent1 5 3 4" xfId="936"/>
    <cellStyle name="40 % - Akzent1 5 4" xfId="937"/>
    <cellStyle name="40 % - Akzent1 5 5" xfId="938"/>
    <cellStyle name="40 % - Akzent1 5 6" xfId="939"/>
    <cellStyle name="40 % - Akzent1 6" xfId="940"/>
    <cellStyle name="40 % - Akzent1 6 2" xfId="941"/>
    <cellStyle name="40 % - Akzent1 6 3" xfId="942"/>
    <cellStyle name="40 % - Akzent1 6 4" xfId="943"/>
    <cellStyle name="40 % - Akzent1 7" xfId="944"/>
    <cellStyle name="40 % - Akzent1 7 2" xfId="945"/>
    <cellStyle name="40 % - Akzent1 7 3" xfId="946"/>
    <cellStyle name="40 % - Akzent1 7 4" xfId="947"/>
    <cellStyle name="40 % - Akzent1 8" xfId="948"/>
    <cellStyle name="40 % - Akzent1 8 2" xfId="949"/>
    <cellStyle name="40 % - Akzent1 8 3" xfId="950"/>
    <cellStyle name="40 % - Akzent1 9" xfId="951"/>
    <cellStyle name="40 % - Akzent2 10" xfId="952"/>
    <cellStyle name="40 % - Akzent2 11" xfId="953"/>
    <cellStyle name="40 % - Akzent2 2" xfId="60"/>
    <cellStyle name="40 % - Akzent2 2 2" xfId="61"/>
    <cellStyle name="40 % - Akzent2 2 2 2" xfId="130"/>
    <cellStyle name="40 % - Akzent2 2 2 2 2" xfId="954"/>
    <cellStyle name="40 % - Akzent2 2 2 2 2 2" xfId="955"/>
    <cellStyle name="40 % - Akzent2 2 2 2 2 3" xfId="956"/>
    <cellStyle name="40 % - Akzent2 2 2 2 2 4" xfId="957"/>
    <cellStyle name="40 % - Akzent2 2 2 2 3" xfId="958"/>
    <cellStyle name="40 % - Akzent2 2 2 2 3 2" xfId="959"/>
    <cellStyle name="40 % - Akzent2 2 2 2 3 3" xfId="960"/>
    <cellStyle name="40 % - Akzent2 2 2 2 3 4" xfId="961"/>
    <cellStyle name="40 % - Akzent2 2 2 2 4" xfId="962"/>
    <cellStyle name="40 % - Akzent2 2 2 2 5" xfId="963"/>
    <cellStyle name="40 % - Akzent2 2 2 2 6" xfId="964"/>
    <cellStyle name="40 % - Akzent2 2 2 3" xfId="965"/>
    <cellStyle name="40 % - Akzent2 2 2 3 2" xfId="966"/>
    <cellStyle name="40 % - Akzent2 2 2 3 3" xfId="967"/>
    <cellStyle name="40 % - Akzent2 2 2 3 4" xfId="968"/>
    <cellStyle name="40 % - Akzent2 2 2 4" xfId="969"/>
    <cellStyle name="40 % - Akzent2 2 2 4 2" xfId="970"/>
    <cellStyle name="40 % - Akzent2 2 2 4 3" xfId="971"/>
    <cellStyle name="40 % - Akzent2 2 2 4 4" xfId="972"/>
    <cellStyle name="40 % - Akzent2 2 2 5" xfId="973"/>
    <cellStyle name="40 % - Akzent2 2 2 5 2" xfId="974"/>
    <cellStyle name="40 % - Akzent2 2 2 5 3" xfId="975"/>
    <cellStyle name="40 % - Akzent2 2 2 6" xfId="976"/>
    <cellStyle name="40 % - Akzent2 2 2 7" xfId="977"/>
    <cellStyle name="40 % - Akzent2 2 2 8" xfId="978"/>
    <cellStyle name="40 % - Akzent2 2 3" xfId="129"/>
    <cellStyle name="40 % - Akzent2 2 3 2" xfId="979"/>
    <cellStyle name="40 % - Akzent2 2 3 2 2" xfId="980"/>
    <cellStyle name="40 % - Akzent2 2 3 2 3" xfId="981"/>
    <cellStyle name="40 % - Akzent2 2 3 2 4" xfId="982"/>
    <cellStyle name="40 % - Akzent2 2 3 3" xfId="983"/>
    <cellStyle name="40 % - Akzent2 2 3 3 2" xfId="984"/>
    <cellStyle name="40 % - Akzent2 2 3 3 3" xfId="985"/>
    <cellStyle name="40 % - Akzent2 2 3 3 4" xfId="986"/>
    <cellStyle name="40 % - Akzent2 2 3 4" xfId="987"/>
    <cellStyle name="40 % - Akzent2 2 3 5" xfId="988"/>
    <cellStyle name="40 % - Akzent2 2 3 6" xfId="989"/>
    <cellStyle name="40 % - Akzent2 2 4" xfId="990"/>
    <cellStyle name="40 % - Akzent2 2 4 2" xfId="991"/>
    <cellStyle name="40 % - Akzent2 2 4 3" xfId="992"/>
    <cellStyle name="40 % - Akzent2 2 4 4" xfId="993"/>
    <cellStyle name="40 % - Akzent2 2 5" xfId="994"/>
    <cellStyle name="40 % - Akzent2 2 5 2" xfId="995"/>
    <cellStyle name="40 % - Akzent2 2 5 3" xfId="996"/>
    <cellStyle name="40 % - Akzent2 2 5 4" xfId="997"/>
    <cellStyle name="40 % - Akzent2 2 6" xfId="998"/>
    <cellStyle name="40 % - Akzent2 2 6 2" xfId="999"/>
    <cellStyle name="40 % - Akzent2 2 6 3" xfId="1000"/>
    <cellStyle name="40 % - Akzent2 2 7" xfId="1001"/>
    <cellStyle name="40 % - Akzent2 2 8" xfId="1002"/>
    <cellStyle name="40 % - Akzent2 2 9" xfId="1003"/>
    <cellStyle name="40 % - Akzent2 3" xfId="62"/>
    <cellStyle name="40 % - Akzent2 3 2" xfId="131"/>
    <cellStyle name="40 % - Akzent2 3 2 2" xfId="1004"/>
    <cellStyle name="40 % - Akzent2 3 2 2 2" xfId="1005"/>
    <cellStyle name="40 % - Akzent2 3 2 2 3" xfId="1006"/>
    <cellStyle name="40 % - Akzent2 3 2 2 4" xfId="1007"/>
    <cellStyle name="40 % - Akzent2 3 2 3" xfId="1008"/>
    <cellStyle name="40 % - Akzent2 3 2 3 2" xfId="1009"/>
    <cellStyle name="40 % - Akzent2 3 2 3 3" xfId="1010"/>
    <cellStyle name="40 % - Akzent2 3 2 3 4" xfId="1011"/>
    <cellStyle name="40 % - Akzent2 3 2 4" xfId="1012"/>
    <cellStyle name="40 % - Akzent2 3 2 5" xfId="1013"/>
    <cellStyle name="40 % - Akzent2 3 2 6" xfId="1014"/>
    <cellStyle name="40 % - Akzent2 3 3" xfId="1015"/>
    <cellStyle name="40 % - Akzent2 3 3 2" xfId="1016"/>
    <cellStyle name="40 % - Akzent2 3 3 3" xfId="1017"/>
    <cellStyle name="40 % - Akzent2 3 3 4" xfId="1018"/>
    <cellStyle name="40 % - Akzent2 3 4" xfId="1019"/>
    <cellStyle name="40 % - Akzent2 3 4 2" xfId="1020"/>
    <cellStyle name="40 % - Akzent2 3 4 3" xfId="1021"/>
    <cellStyle name="40 % - Akzent2 3 4 4" xfId="1022"/>
    <cellStyle name="40 % - Akzent2 3 5" xfId="1023"/>
    <cellStyle name="40 % - Akzent2 3 5 2" xfId="1024"/>
    <cellStyle name="40 % - Akzent2 3 5 3" xfId="1025"/>
    <cellStyle name="40 % - Akzent2 3 6" xfId="1026"/>
    <cellStyle name="40 % - Akzent2 3 7" xfId="1027"/>
    <cellStyle name="40 % - Akzent2 3 8" xfId="1028"/>
    <cellStyle name="40 % - Akzent2 4" xfId="1029"/>
    <cellStyle name="40 % - Akzent2 4 2" xfId="1030"/>
    <cellStyle name="40 % - Akzent2 4 2 2" xfId="1031"/>
    <cellStyle name="40 % - Akzent2 4 2 3" xfId="1032"/>
    <cellStyle name="40 % - Akzent2 4 2 4" xfId="1033"/>
    <cellStyle name="40 % - Akzent2 4 3" xfId="1034"/>
    <cellStyle name="40 % - Akzent2 4 3 2" xfId="1035"/>
    <cellStyle name="40 % - Akzent2 4 3 3" xfId="1036"/>
    <cellStyle name="40 % - Akzent2 4 3 4" xfId="1037"/>
    <cellStyle name="40 % - Akzent2 4 4" xfId="1038"/>
    <cellStyle name="40 % - Akzent2 4 5" xfId="1039"/>
    <cellStyle name="40 % - Akzent2 4 6" xfId="1040"/>
    <cellStyle name="40 % - Akzent2 5" xfId="1041"/>
    <cellStyle name="40 % - Akzent2 5 2" xfId="1042"/>
    <cellStyle name="40 % - Akzent2 5 2 2" xfId="1043"/>
    <cellStyle name="40 % - Akzent2 5 2 3" xfId="1044"/>
    <cellStyle name="40 % - Akzent2 5 2 4" xfId="1045"/>
    <cellStyle name="40 % - Akzent2 5 3" xfId="1046"/>
    <cellStyle name="40 % - Akzent2 5 3 2" xfId="1047"/>
    <cellStyle name="40 % - Akzent2 5 3 3" xfId="1048"/>
    <cellStyle name="40 % - Akzent2 5 3 4" xfId="1049"/>
    <cellStyle name="40 % - Akzent2 5 4" xfId="1050"/>
    <cellStyle name="40 % - Akzent2 5 5" xfId="1051"/>
    <cellStyle name="40 % - Akzent2 5 6" xfId="1052"/>
    <cellStyle name="40 % - Akzent2 6" xfId="1053"/>
    <cellStyle name="40 % - Akzent2 6 2" xfId="1054"/>
    <cellStyle name="40 % - Akzent2 6 3" xfId="1055"/>
    <cellStyle name="40 % - Akzent2 6 4" xfId="1056"/>
    <cellStyle name="40 % - Akzent2 7" xfId="1057"/>
    <cellStyle name="40 % - Akzent2 7 2" xfId="1058"/>
    <cellStyle name="40 % - Akzent2 7 3" xfId="1059"/>
    <cellStyle name="40 % - Akzent2 7 4" xfId="1060"/>
    <cellStyle name="40 % - Akzent2 8" xfId="1061"/>
    <cellStyle name="40 % - Akzent2 8 2" xfId="1062"/>
    <cellStyle name="40 % - Akzent2 8 3" xfId="1063"/>
    <cellStyle name="40 % - Akzent2 9" xfId="1064"/>
    <cellStyle name="40 % - Akzent3 10" xfId="1065"/>
    <cellStyle name="40 % - Akzent3 11" xfId="1066"/>
    <cellStyle name="40 % - Akzent3 2" xfId="63"/>
    <cellStyle name="40 % - Akzent3 2 2" xfId="64"/>
    <cellStyle name="40 % - Akzent3 2 2 2" xfId="133"/>
    <cellStyle name="40 % - Akzent3 2 2 2 2" xfId="1067"/>
    <cellStyle name="40 % - Akzent3 2 2 2 2 2" xfId="1068"/>
    <cellStyle name="40 % - Akzent3 2 2 2 2 3" xfId="1069"/>
    <cellStyle name="40 % - Akzent3 2 2 2 2 4" xfId="1070"/>
    <cellStyle name="40 % - Akzent3 2 2 2 3" xfId="1071"/>
    <cellStyle name="40 % - Akzent3 2 2 2 3 2" xfId="1072"/>
    <cellStyle name="40 % - Akzent3 2 2 2 3 3" xfId="1073"/>
    <cellStyle name="40 % - Akzent3 2 2 2 3 4" xfId="1074"/>
    <cellStyle name="40 % - Akzent3 2 2 2 4" xfId="1075"/>
    <cellStyle name="40 % - Akzent3 2 2 2 5" xfId="1076"/>
    <cellStyle name="40 % - Akzent3 2 2 2 6" xfId="1077"/>
    <cellStyle name="40 % - Akzent3 2 2 3" xfId="1078"/>
    <cellStyle name="40 % - Akzent3 2 2 3 2" xfId="1079"/>
    <cellStyle name="40 % - Akzent3 2 2 3 3" xfId="1080"/>
    <cellStyle name="40 % - Akzent3 2 2 3 4" xfId="1081"/>
    <cellStyle name="40 % - Akzent3 2 2 4" xfId="1082"/>
    <cellStyle name="40 % - Akzent3 2 2 4 2" xfId="1083"/>
    <cellStyle name="40 % - Akzent3 2 2 4 3" xfId="1084"/>
    <cellStyle name="40 % - Akzent3 2 2 4 4" xfId="1085"/>
    <cellStyle name="40 % - Akzent3 2 2 5" xfId="1086"/>
    <cellStyle name="40 % - Akzent3 2 2 5 2" xfId="1087"/>
    <cellStyle name="40 % - Akzent3 2 2 5 3" xfId="1088"/>
    <cellStyle name="40 % - Akzent3 2 2 6" xfId="1089"/>
    <cellStyle name="40 % - Akzent3 2 2 7" xfId="1090"/>
    <cellStyle name="40 % - Akzent3 2 2 8" xfId="1091"/>
    <cellStyle name="40 % - Akzent3 2 3" xfId="132"/>
    <cellStyle name="40 % - Akzent3 2 3 2" xfId="1092"/>
    <cellStyle name="40 % - Akzent3 2 3 2 2" xfId="1093"/>
    <cellStyle name="40 % - Akzent3 2 3 2 3" xfId="1094"/>
    <cellStyle name="40 % - Akzent3 2 3 2 4" xfId="1095"/>
    <cellStyle name="40 % - Akzent3 2 3 3" xfId="1096"/>
    <cellStyle name="40 % - Akzent3 2 3 3 2" xfId="1097"/>
    <cellStyle name="40 % - Akzent3 2 3 3 3" xfId="1098"/>
    <cellStyle name="40 % - Akzent3 2 3 3 4" xfId="1099"/>
    <cellStyle name="40 % - Akzent3 2 3 4" xfId="1100"/>
    <cellStyle name="40 % - Akzent3 2 3 5" xfId="1101"/>
    <cellStyle name="40 % - Akzent3 2 3 6" xfId="1102"/>
    <cellStyle name="40 % - Akzent3 2 4" xfId="1103"/>
    <cellStyle name="40 % - Akzent3 2 4 2" xfId="1104"/>
    <cellStyle name="40 % - Akzent3 2 4 3" xfId="1105"/>
    <cellStyle name="40 % - Akzent3 2 4 4" xfId="1106"/>
    <cellStyle name="40 % - Akzent3 2 5" xfId="1107"/>
    <cellStyle name="40 % - Akzent3 2 5 2" xfId="1108"/>
    <cellStyle name="40 % - Akzent3 2 5 3" xfId="1109"/>
    <cellStyle name="40 % - Akzent3 2 5 4" xfId="1110"/>
    <cellStyle name="40 % - Akzent3 2 6" xfId="1111"/>
    <cellStyle name="40 % - Akzent3 2 6 2" xfId="1112"/>
    <cellStyle name="40 % - Akzent3 2 6 3" xfId="1113"/>
    <cellStyle name="40 % - Akzent3 2 7" xfId="1114"/>
    <cellStyle name="40 % - Akzent3 2 8" xfId="1115"/>
    <cellStyle name="40 % - Akzent3 2 9" xfId="1116"/>
    <cellStyle name="40 % - Akzent3 3" xfId="65"/>
    <cellStyle name="40 % - Akzent3 3 2" xfId="134"/>
    <cellStyle name="40 % - Akzent3 3 2 2" xfId="1117"/>
    <cellStyle name="40 % - Akzent3 3 2 2 2" xfId="1118"/>
    <cellStyle name="40 % - Akzent3 3 2 2 3" xfId="1119"/>
    <cellStyle name="40 % - Akzent3 3 2 2 4" xfId="1120"/>
    <cellStyle name="40 % - Akzent3 3 2 3" xfId="1121"/>
    <cellStyle name="40 % - Akzent3 3 2 3 2" xfId="1122"/>
    <cellStyle name="40 % - Akzent3 3 2 3 3" xfId="1123"/>
    <cellStyle name="40 % - Akzent3 3 2 3 4" xfId="1124"/>
    <cellStyle name="40 % - Akzent3 3 2 4" xfId="1125"/>
    <cellStyle name="40 % - Akzent3 3 2 5" xfId="1126"/>
    <cellStyle name="40 % - Akzent3 3 2 6" xfId="1127"/>
    <cellStyle name="40 % - Akzent3 3 3" xfId="1128"/>
    <cellStyle name="40 % - Akzent3 3 3 2" xfId="1129"/>
    <cellStyle name="40 % - Akzent3 3 3 3" xfId="1130"/>
    <cellStyle name="40 % - Akzent3 3 3 4" xfId="1131"/>
    <cellStyle name="40 % - Akzent3 3 4" xfId="1132"/>
    <cellStyle name="40 % - Akzent3 3 4 2" xfId="1133"/>
    <cellStyle name="40 % - Akzent3 3 4 3" xfId="1134"/>
    <cellStyle name="40 % - Akzent3 3 4 4" xfId="1135"/>
    <cellStyle name="40 % - Akzent3 3 5" xfId="1136"/>
    <cellStyle name="40 % - Akzent3 3 5 2" xfId="1137"/>
    <cellStyle name="40 % - Akzent3 3 5 3" xfId="1138"/>
    <cellStyle name="40 % - Akzent3 3 6" xfId="1139"/>
    <cellStyle name="40 % - Akzent3 3 7" xfId="1140"/>
    <cellStyle name="40 % - Akzent3 3 8" xfId="1141"/>
    <cellStyle name="40 % - Akzent3 4" xfId="1142"/>
    <cellStyle name="40 % - Akzent3 4 2" xfId="1143"/>
    <cellStyle name="40 % - Akzent3 4 2 2" xfId="1144"/>
    <cellStyle name="40 % - Akzent3 4 2 3" xfId="1145"/>
    <cellStyle name="40 % - Akzent3 4 2 4" xfId="1146"/>
    <cellStyle name="40 % - Akzent3 4 3" xfId="1147"/>
    <cellStyle name="40 % - Akzent3 4 3 2" xfId="1148"/>
    <cellStyle name="40 % - Akzent3 4 3 3" xfId="1149"/>
    <cellStyle name="40 % - Akzent3 4 3 4" xfId="1150"/>
    <cellStyle name="40 % - Akzent3 4 4" xfId="1151"/>
    <cellStyle name="40 % - Akzent3 4 5" xfId="1152"/>
    <cellStyle name="40 % - Akzent3 4 6" xfId="1153"/>
    <cellStyle name="40 % - Akzent3 5" xfId="1154"/>
    <cellStyle name="40 % - Akzent3 5 2" xfId="1155"/>
    <cellStyle name="40 % - Akzent3 5 2 2" xfId="1156"/>
    <cellStyle name="40 % - Akzent3 5 2 3" xfId="1157"/>
    <cellStyle name="40 % - Akzent3 5 2 4" xfId="1158"/>
    <cellStyle name="40 % - Akzent3 5 3" xfId="1159"/>
    <cellStyle name="40 % - Akzent3 5 3 2" xfId="1160"/>
    <cellStyle name="40 % - Akzent3 5 3 3" xfId="1161"/>
    <cellStyle name="40 % - Akzent3 5 3 4" xfId="1162"/>
    <cellStyle name="40 % - Akzent3 5 4" xfId="1163"/>
    <cellStyle name="40 % - Akzent3 5 5" xfId="1164"/>
    <cellStyle name="40 % - Akzent3 5 6" xfId="1165"/>
    <cellStyle name="40 % - Akzent3 6" xfId="1166"/>
    <cellStyle name="40 % - Akzent3 6 2" xfId="1167"/>
    <cellStyle name="40 % - Akzent3 6 3" xfId="1168"/>
    <cellStyle name="40 % - Akzent3 6 4" xfId="1169"/>
    <cellStyle name="40 % - Akzent3 7" xfId="1170"/>
    <cellStyle name="40 % - Akzent3 7 2" xfId="1171"/>
    <cellStyle name="40 % - Akzent3 7 3" xfId="1172"/>
    <cellStyle name="40 % - Akzent3 7 4" xfId="1173"/>
    <cellStyle name="40 % - Akzent3 8" xfId="1174"/>
    <cellStyle name="40 % - Akzent3 8 2" xfId="1175"/>
    <cellStyle name="40 % - Akzent3 8 3" xfId="1176"/>
    <cellStyle name="40 % - Akzent3 9" xfId="1177"/>
    <cellStyle name="40 % - Akzent4 10" xfId="1178"/>
    <cellStyle name="40 % - Akzent4 11" xfId="1179"/>
    <cellStyle name="40 % - Akzent4 2" xfId="66"/>
    <cellStyle name="40 % - Akzent4 2 2" xfId="67"/>
    <cellStyle name="40 % - Akzent4 2 2 2" xfId="136"/>
    <cellStyle name="40 % - Akzent4 2 2 2 2" xfId="1180"/>
    <cellStyle name="40 % - Akzent4 2 2 2 2 2" xfId="1181"/>
    <cellStyle name="40 % - Akzent4 2 2 2 2 3" xfId="1182"/>
    <cellStyle name="40 % - Akzent4 2 2 2 2 4" xfId="1183"/>
    <cellStyle name="40 % - Akzent4 2 2 2 3" xfId="1184"/>
    <cellStyle name="40 % - Akzent4 2 2 2 3 2" xfId="1185"/>
    <cellStyle name="40 % - Akzent4 2 2 2 3 3" xfId="1186"/>
    <cellStyle name="40 % - Akzent4 2 2 2 3 4" xfId="1187"/>
    <cellStyle name="40 % - Akzent4 2 2 2 4" xfId="1188"/>
    <cellStyle name="40 % - Akzent4 2 2 2 5" xfId="1189"/>
    <cellStyle name="40 % - Akzent4 2 2 2 6" xfId="1190"/>
    <cellStyle name="40 % - Akzent4 2 2 3" xfId="1191"/>
    <cellStyle name="40 % - Akzent4 2 2 3 2" xfId="1192"/>
    <cellStyle name="40 % - Akzent4 2 2 3 3" xfId="1193"/>
    <cellStyle name="40 % - Akzent4 2 2 3 4" xfId="1194"/>
    <cellStyle name="40 % - Akzent4 2 2 4" xfId="1195"/>
    <cellStyle name="40 % - Akzent4 2 2 4 2" xfId="1196"/>
    <cellStyle name="40 % - Akzent4 2 2 4 3" xfId="1197"/>
    <cellStyle name="40 % - Akzent4 2 2 4 4" xfId="1198"/>
    <cellStyle name="40 % - Akzent4 2 2 5" xfId="1199"/>
    <cellStyle name="40 % - Akzent4 2 2 5 2" xfId="1200"/>
    <cellStyle name="40 % - Akzent4 2 2 5 3" xfId="1201"/>
    <cellStyle name="40 % - Akzent4 2 2 6" xfId="1202"/>
    <cellStyle name="40 % - Akzent4 2 2 7" xfId="1203"/>
    <cellStyle name="40 % - Akzent4 2 2 8" xfId="1204"/>
    <cellStyle name="40 % - Akzent4 2 3" xfId="135"/>
    <cellStyle name="40 % - Akzent4 2 3 2" xfId="1205"/>
    <cellStyle name="40 % - Akzent4 2 3 2 2" xfId="1206"/>
    <cellStyle name="40 % - Akzent4 2 3 2 3" xfId="1207"/>
    <cellStyle name="40 % - Akzent4 2 3 2 4" xfId="1208"/>
    <cellStyle name="40 % - Akzent4 2 3 3" xfId="1209"/>
    <cellStyle name="40 % - Akzent4 2 3 3 2" xfId="1210"/>
    <cellStyle name="40 % - Akzent4 2 3 3 3" xfId="1211"/>
    <cellStyle name="40 % - Akzent4 2 3 3 4" xfId="1212"/>
    <cellStyle name="40 % - Akzent4 2 3 4" xfId="1213"/>
    <cellStyle name="40 % - Akzent4 2 3 5" xfId="1214"/>
    <cellStyle name="40 % - Akzent4 2 3 6" xfId="1215"/>
    <cellStyle name="40 % - Akzent4 2 4" xfId="1216"/>
    <cellStyle name="40 % - Akzent4 2 4 2" xfId="1217"/>
    <cellStyle name="40 % - Akzent4 2 4 3" xfId="1218"/>
    <cellStyle name="40 % - Akzent4 2 4 4" xfId="1219"/>
    <cellStyle name="40 % - Akzent4 2 5" xfId="1220"/>
    <cellStyle name="40 % - Akzent4 2 5 2" xfId="1221"/>
    <cellStyle name="40 % - Akzent4 2 5 3" xfId="1222"/>
    <cellStyle name="40 % - Akzent4 2 5 4" xfId="1223"/>
    <cellStyle name="40 % - Akzent4 2 6" xfId="1224"/>
    <cellStyle name="40 % - Akzent4 2 6 2" xfId="1225"/>
    <cellStyle name="40 % - Akzent4 2 6 3" xfId="1226"/>
    <cellStyle name="40 % - Akzent4 2 7" xfId="1227"/>
    <cellStyle name="40 % - Akzent4 2 8" xfId="1228"/>
    <cellStyle name="40 % - Akzent4 2 9" xfId="1229"/>
    <cellStyle name="40 % - Akzent4 3" xfId="68"/>
    <cellStyle name="40 % - Akzent4 3 2" xfId="137"/>
    <cellStyle name="40 % - Akzent4 3 2 2" xfId="1230"/>
    <cellStyle name="40 % - Akzent4 3 2 2 2" xfId="1231"/>
    <cellStyle name="40 % - Akzent4 3 2 2 3" xfId="1232"/>
    <cellStyle name="40 % - Akzent4 3 2 2 4" xfId="1233"/>
    <cellStyle name="40 % - Akzent4 3 2 3" xfId="1234"/>
    <cellStyle name="40 % - Akzent4 3 2 3 2" xfId="1235"/>
    <cellStyle name="40 % - Akzent4 3 2 3 3" xfId="1236"/>
    <cellStyle name="40 % - Akzent4 3 2 3 4" xfId="1237"/>
    <cellStyle name="40 % - Akzent4 3 2 4" xfId="1238"/>
    <cellStyle name="40 % - Akzent4 3 2 5" xfId="1239"/>
    <cellStyle name="40 % - Akzent4 3 2 6" xfId="1240"/>
    <cellStyle name="40 % - Akzent4 3 3" xfId="1241"/>
    <cellStyle name="40 % - Akzent4 3 3 2" xfId="1242"/>
    <cellStyle name="40 % - Akzent4 3 3 3" xfId="1243"/>
    <cellStyle name="40 % - Akzent4 3 3 4" xfId="1244"/>
    <cellStyle name="40 % - Akzent4 3 4" xfId="1245"/>
    <cellStyle name="40 % - Akzent4 3 4 2" xfId="1246"/>
    <cellStyle name="40 % - Akzent4 3 4 3" xfId="1247"/>
    <cellStyle name="40 % - Akzent4 3 4 4" xfId="1248"/>
    <cellStyle name="40 % - Akzent4 3 5" xfId="1249"/>
    <cellStyle name="40 % - Akzent4 3 5 2" xfId="1250"/>
    <cellStyle name="40 % - Akzent4 3 5 3" xfId="1251"/>
    <cellStyle name="40 % - Akzent4 3 6" xfId="1252"/>
    <cellStyle name="40 % - Akzent4 3 7" xfId="1253"/>
    <cellStyle name="40 % - Akzent4 3 8" xfId="1254"/>
    <cellStyle name="40 % - Akzent4 4" xfId="1255"/>
    <cellStyle name="40 % - Akzent4 4 2" xfId="1256"/>
    <cellStyle name="40 % - Akzent4 4 2 2" xfId="1257"/>
    <cellStyle name="40 % - Akzent4 4 2 3" xfId="1258"/>
    <cellStyle name="40 % - Akzent4 4 2 4" xfId="1259"/>
    <cellStyle name="40 % - Akzent4 4 3" xfId="1260"/>
    <cellStyle name="40 % - Akzent4 4 3 2" xfId="1261"/>
    <cellStyle name="40 % - Akzent4 4 3 3" xfId="1262"/>
    <cellStyle name="40 % - Akzent4 4 3 4" xfId="1263"/>
    <cellStyle name="40 % - Akzent4 4 4" xfId="1264"/>
    <cellStyle name="40 % - Akzent4 4 5" xfId="1265"/>
    <cellStyle name="40 % - Akzent4 4 6" xfId="1266"/>
    <cellStyle name="40 % - Akzent4 5" xfId="1267"/>
    <cellStyle name="40 % - Akzent4 5 2" xfId="1268"/>
    <cellStyle name="40 % - Akzent4 5 2 2" xfId="1269"/>
    <cellStyle name="40 % - Akzent4 5 2 3" xfId="1270"/>
    <cellStyle name="40 % - Akzent4 5 2 4" xfId="1271"/>
    <cellStyle name="40 % - Akzent4 5 3" xfId="1272"/>
    <cellStyle name="40 % - Akzent4 5 3 2" xfId="1273"/>
    <cellStyle name="40 % - Akzent4 5 3 3" xfId="1274"/>
    <cellStyle name="40 % - Akzent4 5 3 4" xfId="1275"/>
    <cellStyle name="40 % - Akzent4 5 4" xfId="1276"/>
    <cellStyle name="40 % - Akzent4 5 5" xfId="1277"/>
    <cellStyle name="40 % - Akzent4 5 6" xfId="1278"/>
    <cellStyle name="40 % - Akzent4 6" xfId="1279"/>
    <cellStyle name="40 % - Akzent4 6 2" xfId="1280"/>
    <cellStyle name="40 % - Akzent4 6 3" xfId="1281"/>
    <cellStyle name="40 % - Akzent4 6 4" xfId="1282"/>
    <cellStyle name="40 % - Akzent4 7" xfId="1283"/>
    <cellStyle name="40 % - Akzent4 7 2" xfId="1284"/>
    <cellStyle name="40 % - Akzent4 7 3" xfId="1285"/>
    <cellStyle name="40 % - Akzent4 7 4" xfId="1286"/>
    <cellStyle name="40 % - Akzent4 8" xfId="1287"/>
    <cellStyle name="40 % - Akzent4 8 2" xfId="1288"/>
    <cellStyle name="40 % - Akzent4 8 3" xfId="1289"/>
    <cellStyle name="40 % - Akzent4 9" xfId="1290"/>
    <cellStyle name="40 % - Akzent5 10" xfId="1291"/>
    <cellStyle name="40 % - Akzent5 11" xfId="1292"/>
    <cellStyle name="40 % - Akzent5 2" xfId="69"/>
    <cellStyle name="40 % - Akzent5 2 2" xfId="70"/>
    <cellStyle name="40 % - Akzent5 2 2 2" xfId="139"/>
    <cellStyle name="40 % - Akzent5 2 2 2 2" xfId="1293"/>
    <cellStyle name="40 % - Akzent5 2 2 2 2 2" xfId="1294"/>
    <cellStyle name="40 % - Akzent5 2 2 2 2 3" xfId="1295"/>
    <cellStyle name="40 % - Akzent5 2 2 2 2 4" xfId="1296"/>
    <cellStyle name="40 % - Akzent5 2 2 2 3" xfId="1297"/>
    <cellStyle name="40 % - Akzent5 2 2 2 3 2" xfId="1298"/>
    <cellStyle name="40 % - Akzent5 2 2 2 3 3" xfId="1299"/>
    <cellStyle name="40 % - Akzent5 2 2 2 3 4" xfId="1300"/>
    <cellStyle name="40 % - Akzent5 2 2 2 4" xfId="1301"/>
    <cellStyle name="40 % - Akzent5 2 2 2 5" xfId="1302"/>
    <cellStyle name="40 % - Akzent5 2 2 2 6" xfId="1303"/>
    <cellStyle name="40 % - Akzent5 2 2 3" xfId="1304"/>
    <cellStyle name="40 % - Akzent5 2 2 3 2" xfId="1305"/>
    <cellStyle name="40 % - Akzent5 2 2 3 3" xfId="1306"/>
    <cellStyle name="40 % - Akzent5 2 2 3 4" xfId="1307"/>
    <cellStyle name="40 % - Akzent5 2 2 4" xfId="1308"/>
    <cellStyle name="40 % - Akzent5 2 2 4 2" xfId="1309"/>
    <cellStyle name="40 % - Akzent5 2 2 4 3" xfId="1310"/>
    <cellStyle name="40 % - Akzent5 2 2 4 4" xfId="1311"/>
    <cellStyle name="40 % - Akzent5 2 2 5" xfId="1312"/>
    <cellStyle name="40 % - Akzent5 2 2 5 2" xfId="1313"/>
    <cellStyle name="40 % - Akzent5 2 2 5 3" xfId="1314"/>
    <cellStyle name="40 % - Akzent5 2 2 6" xfId="1315"/>
    <cellStyle name="40 % - Akzent5 2 2 7" xfId="1316"/>
    <cellStyle name="40 % - Akzent5 2 2 8" xfId="1317"/>
    <cellStyle name="40 % - Akzent5 2 3" xfId="138"/>
    <cellStyle name="40 % - Akzent5 2 3 2" xfId="1318"/>
    <cellStyle name="40 % - Akzent5 2 3 2 2" xfId="1319"/>
    <cellStyle name="40 % - Akzent5 2 3 2 3" xfId="1320"/>
    <cellStyle name="40 % - Akzent5 2 3 2 4" xfId="1321"/>
    <cellStyle name="40 % - Akzent5 2 3 3" xfId="1322"/>
    <cellStyle name="40 % - Akzent5 2 3 3 2" xfId="1323"/>
    <cellStyle name="40 % - Akzent5 2 3 3 3" xfId="1324"/>
    <cellStyle name="40 % - Akzent5 2 3 3 4" xfId="1325"/>
    <cellStyle name="40 % - Akzent5 2 3 4" xfId="1326"/>
    <cellStyle name="40 % - Akzent5 2 3 5" xfId="1327"/>
    <cellStyle name="40 % - Akzent5 2 3 6" xfId="1328"/>
    <cellStyle name="40 % - Akzent5 2 4" xfId="1329"/>
    <cellStyle name="40 % - Akzent5 2 4 2" xfId="1330"/>
    <cellStyle name="40 % - Akzent5 2 4 3" xfId="1331"/>
    <cellStyle name="40 % - Akzent5 2 4 4" xfId="1332"/>
    <cellStyle name="40 % - Akzent5 2 5" xfId="1333"/>
    <cellStyle name="40 % - Akzent5 2 5 2" xfId="1334"/>
    <cellStyle name="40 % - Akzent5 2 5 3" xfId="1335"/>
    <cellStyle name="40 % - Akzent5 2 5 4" xfId="1336"/>
    <cellStyle name="40 % - Akzent5 2 6" xfId="1337"/>
    <cellStyle name="40 % - Akzent5 2 6 2" xfId="1338"/>
    <cellStyle name="40 % - Akzent5 2 6 3" xfId="1339"/>
    <cellStyle name="40 % - Akzent5 2 7" xfId="1340"/>
    <cellStyle name="40 % - Akzent5 2 8" xfId="1341"/>
    <cellStyle name="40 % - Akzent5 2 9" xfId="1342"/>
    <cellStyle name="40 % - Akzent5 3" xfId="71"/>
    <cellStyle name="40 % - Akzent5 3 2" xfId="140"/>
    <cellStyle name="40 % - Akzent5 3 2 2" xfId="1343"/>
    <cellStyle name="40 % - Akzent5 3 2 2 2" xfId="1344"/>
    <cellStyle name="40 % - Akzent5 3 2 2 3" xfId="1345"/>
    <cellStyle name="40 % - Akzent5 3 2 2 4" xfId="1346"/>
    <cellStyle name="40 % - Akzent5 3 2 3" xfId="1347"/>
    <cellStyle name="40 % - Akzent5 3 2 3 2" xfId="1348"/>
    <cellStyle name="40 % - Akzent5 3 2 3 3" xfId="1349"/>
    <cellStyle name="40 % - Akzent5 3 2 3 4" xfId="1350"/>
    <cellStyle name="40 % - Akzent5 3 2 4" xfId="1351"/>
    <cellStyle name="40 % - Akzent5 3 2 5" xfId="1352"/>
    <cellStyle name="40 % - Akzent5 3 2 6" xfId="1353"/>
    <cellStyle name="40 % - Akzent5 3 3" xfId="1354"/>
    <cellStyle name="40 % - Akzent5 3 3 2" xfId="1355"/>
    <cellStyle name="40 % - Akzent5 3 3 3" xfId="1356"/>
    <cellStyle name="40 % - Akzent5 3 3 4" xfId="1357"/>
    <cellStyle name="40 % - Akzent5 3 4" xfId="1358"/>
    <cellStyle name="40 % - Akzent5 3 4 2" xfId="1359"/>
    <cellStyle name="40 % - Akzent5 3 4 3" xfId="1360"/>
    <cellStyle name="40 % - Akzent5 3 4 4" xfId="1361"/>
    <cellStyle name="40 % - Akzent5 3 5" xfId="1362"/>
    <cellStyle name="40 % - Akzent5 3 5 2" xfId="1363"/>
    <cellStyle name="40 % - Akzent5 3 5 3" xfId="1364"/>
    <cellStyle name="40 % - Akzent5 3 6" xfId="1365"/>
    <cellStyle name="40 % - Akzent5 3 7" xfId="1366"/>
    <cellStyle name="40 % - Akzent5 3 8" xfId="1367"/>
    <cellStyle name="40 % - Akzent5 4" xfId="1368"/>
    <cellStyle name="40 % - Akzent5 4 2" xfId="1369"/>
    <cellStyle name="40 % - Akzent5 4 2 2" xfId="1370"/>
    <cellStyle name="40 % - Akzent5 4 2 3" xfId="1371"/>
    <cellStyle name="40 % - Akzent5 4 2 4" xfId="1372"/>
    <cellStyle name="40 % - Akzent5 4 3" xfId="1373"/>
    <cellStyle name="40 % - Akzent5 4 3 2" xfId="1374"/>
    <cellStyle name="40 % - Akzent5 4 3 3" xfId="1375"/>
    <cellStyle name="40 % - Akzent5 4 3 4" xfId="1376"/>
    <cellStyle name="40 % - Akzent5 4 4" xfId="1377"/>
    <cellStyle name="40 % - Akzent5 4 5" xfId="1378"/>
    <cellStyle name="40 % - Akzent5 4 6" xfId="1379"/>
    <cellStyle name="40 % - Akzent5 5" xfId="1380"/>
    <cellStyle name="40 % - Akzent5 5 2" xfId="1381"/>
    <cellStyle name="40 % - Akzent5 5 2 2" xfId="1382"/>
    <cellStyle name="40 % - Akzent5 5 2 3" xfId="1383"/>
    <cellStyle name="40 % - Akzent5 5 2 4" xfId="1384"/>
    <cellStyle name="40 % - Akzent5 5 3" xfId="1385"/>
    <cellStyle name="40 % - Akzent5 5 3 2" xfId="1386"/>
    <cellStyle name="40 % - Akzent5 5 3 3" xfId="1387"/>
    <cellStyle name="40 % - Akzent5 5 3 4" xfId="1388"/>
    <cellStyle name="40 % - Akzent5 5 4" xfId="1389"/>
    <cellStyle name="40 % - Akzent5 5 5" xfId="1390"/>
    <cellStyle name="40 % - Akzent5 5 6" xfId="1391"/>
    <cellStyle name="40 % - Akzent5 6" xfId="1392"/>
    <cellStyle name="40 % - Akzent5 6 2" xfId="1393"/>
    <cellStyle name="40 % - Akzent5 6 3" xfId="1394"/>
    <cellStyle name="40 % - Akzent5 6 4" xfId="1395"/>
    <cellStyle name="40 % - Akzent5 7" xfId="1396"/>
    <cellStyle name="40 % - Akzent5 7 2" xfId="1397"/>
    <cellStyle name="40 % - Akzent5 7 3" xfId="1398"/>
    <cellStyle name="40 % - Akzent5 7 4" xfId="1399"/>
    <cellStyle name="40 % - Akzent5 8" xfId="1400"/>
    <cellStyle name="40 % - Akzent5 8 2" xfId="1401"/>
    <cellStyle name="40 % - Akzent5 8 3" xfId="1402"/>
    <cellStyle name="40 % - Akzent5 9" xfId="1403"/>
    <cellStyle name="40 % - Akzent6 10" xfId="1404"/>
    <cellStyle name="40 % - Akzent6 11" xfId="1405"/>
    <cellStyle name="40 % - Akzent6 2" xfId="72"/>
    <cellStyle name="40 % - Akzent6 2 2" xfId="73"/>
    <cellStyle name="40 % - Akzent6 2 2 2" xfId="142"/>
    <cellStyle name="40 % - Akzent6 2 2 2 2" xfId="1406"/>
    <cellStyle name="40 % - Akzent6 2 2 2 2 2" xfId="1407"/>
    <cellStyle name="40 % - Akzent6 2 2 2 2 3" xfId="1408"/>
    <cellStyle name="40 % - Akzent6 2 2 2 2 4" xfId="1409"/>
    <cellStyle name="40 % - Akzent6 2 2 2 3" xfId="1410"/>
    <cellStyle name="40 % - Akzent6 2 2 2 3 2" xfId="1411"/>
    <cellStyle name="40 % - Akzent6 2 2 2 3 3" xfId="1412"/>
    <cellStyle name="40 % - Akzent6 2 2 2 3 4" xfId="1413"/>
    <cellStyle name="40 % - Akzent6 2 2 2 4" xfId="1414"/>
    <cellStyle name="40 % - Akzent6 2 2 2 5" xfId="1415"/>
    <cellStyle name="40 % - Akzent6 2 2 2 6" xfId="1416"/>
    <cellStyle name="40 % - Akzent6 2 2 3" xfId="1417"/>
    <cellStyle name="40 % - Akzent6 2 2 3 2" xfId="1418"/>
    <cellStyle name="40 % - Akzent6 2 2 3 3" xfId="1419"/>
    <cellStyle name="40 % - Akzent6 2 2 3 4" xfId="1420"/>
    <cellStyle name="40 % - Akzent6 2 2 4" xfId="1421"/>
    <cellStyle name="40 % - Akzent6 2 2 4 2" xfId="1422"/>
    <cellStyle name="40 % - Akzent6 2 2 4 3" xfId="1423"/>
    <cellStyle name="40 % - Akzent6 2 2 4 4" xfId="1424"/>
    <cellStyle name="40 % - Akzent6 2 2 5" xfId="1425"/>
    <cellStyle name="40 % - Akzent6 2 2 5 2" xfId="1426"/>
    <cellStyle name="40 % - Akzent6 2 2 5 3" xfId="1427"/>
    <cellStyle name="40 % - Akzent6 2 2 6" xfId="1428"/>
    <cellStyle name="40 % - Akzent6 2 2 7" xfId="1429"/>
    <cellStyle name="40 % - Akzent6 2 2 8" xfId="1430"/>
    <cellStyle name="40 % - Akzent6 2 3" xfId="141"/>
    <cellStyle name="40 % - Akzent6 2 3 2" xfId="1431"/>
    <cellStyle name="40 % - Akzent6 2 3 2 2" xfId="1432"/>
    <cellStyle name="40 % - Akzent6 2 3 2 3" xfId="1433"/>
    <cellStyle name="40 % - Akzent6 2 3 2 4" xfId="1434"/>
    <cellStyle name="40 % - Akzent6 2 3 3" xfId="1435"/>
    <cellStyle name="40 % - Akzent6 2 3 3 2" xfId="1436"/>
    <cellStyle name="40 % - Akzent6 2 3 3 3" xfId="1437"/>
    <cellStyle name="40 % - Akzent6 2 3 3 4" xfId="1438"/>
    <cellStyle name="40 % - Akzent6 2 3 4" xfId="1439"/>
    <cellStyle name="40 % - Akzent6 2 3 5" xfId="1440"/>
    <cellStyle name="40 % - Akzent6 2 3 6" xfId="1441"/>
    <cellStyle name="40 % - Akzent6 2 4" xfId="1442"/>
    <cellStyle name="40 % - Akzent6 2 4 2" xfId="1443"/>
    <cellStyle name="40 % - Akzent6 2 4 3" xfId="1444"/>
    <cellStyle name="40 % - Akzent6 2 4 4" xfId="1445"/>
    <cellStyle name="40 % - Akzent6 2 5" xfId="1446"/>
    <cellStyle name="40 % - Akzent6 2 5 2" xfId="1447"/>
    <cellStyle name="40 % - Akzent6 2 5 3" xfId="1448"/>
    <cellStyle name="40 % - Akzent6 2 5 4" xfId="1449"/>
    <cellStyle name="40 % - Akzent6 2 6" xfId="1450"/>
    <cellStyle name="40 % - Akzent6 2 6 2" xfId="1451"/>
    <cellStyle name="40 % - Akzent6 2 6 3" xfId="1452"/>
    <cellStyle name="40 % - Akzent6 2 7" xfId="1453"/>
    <cellStyle name="40 % - Akzent6 2 8" xfId="1454"/>
    <cellStyle name="40 % - Akzent6 2 9" xfId="1455"/>
    <cellStyle name="40 % - Akzent6 3" xfId="74"/>
    <cellStyle name="40 % - Akzent6 3 2" xfId="143"/>
    <cellStyle name="40 % - Akzent6 3 2 2" xfId="1456"/>
    <cellStyle name="40 % - Akzent6 3 2 2 2" xfId="1457"/>
    <cellStyle name="40 % - Akzent6 3 2 2 3" xfId="1458"/>
    <cellStyle name="40 % - Akzent6 3 2 2 4" xfId="1459"/>
    <cellStyle name="40 % - Akzent6 3 2 3" xfId="1460"/>
    <cellStyle name="40 % - Akzent6 3 2 3 2" xfId="1461"/>
    <cellStyle name="40 % - Akzent6 3 2 3 3" xfId="1462"/>
    <cellStyle name="40 % - Akzent6 3 2 3 4" xfId="1463"/>
    <cellStyle name="40 % - Akzent6 3 2 4" xfId="1464"/>
    <cellStyle name="40 % - Akzent6 3 2 5" xfId="1465"/>
    <cellStyle name="40 % - Akzent6 3 2 6" xfId="1466"/>
    <cellStyle name="40 % - Akzent6 3 3" xfId="1467"/>
    <cellStyle name="40 % - Akzent6 3 3 2" xfId="1468"/>
    <cellStyle name="40 % - Akzent6 3 3 3" xfId="1469"/>
    <cellStyle name="40 % - Akzent6 3 3 4" xfId="1470"/>
    <cellStyle name="40 % - Akzent6 3 4" xfId="1471"/>
    <cellStyle name="40 % - Akzent6 3 4 2" xfId="1472"/>
    <cellStyle name="40 % - Akzent6 3 4 3" xfId="1473"/>
    <cellStyle name="40 % - Akzent6 3 4 4" xfId="1474"/>
    <cellStyle name="40 % - Akzent6 3 5" xfId="1475"/>
    <cellStyle name="40 % - Akzent6 3 5 2" xfId="1476"/>
    <cellStyle name="40 % - Akzent6 3 5 3" xfId="1477"/>
    <cellStyle name="40 % - Akzent6 3 6" xfId="1478"/>
    <cellStyle name="40 % - Akzent6 3 7" xfId="1479"/>
    <cellStyle name="40 % - Akzent6 3 8" xfId="1480"/>
    <cellStyle name="40 % - Akzent6 4" xfId="1481"/>
    <cellStyle name="40 % - Akzent6 4 2" xfId="1482"/>
    <cellStyle name="40 % - Akzent6 4 2 2" xfId="1483"/>
    <cellStyle name="40 % - Akzent6 4 2 3" xfId="1484"/>
    <cellStyle name="40 % - Akzent6 4 2 4" xfId="1485"/>
    <cellStyle name="40 % - Akzent6 4 3" xfId="1486"/>
    <cellStyle name="40 % - Akzent6 4 3 2" xfId="1487"/>
    <cellStyle name="40 % - Akzent6 4 3 3" xfId="1488"/>
    <cellStyle name="40 % - Akzent6 4 3 4" xfId="1489"/>
    <cellStyle name="40 % - Akzent6 4 4" xfId="1490"/>
    <cellStyle name="40 % - Akzent6 4 5" xfId="1491"/>
    <cellStyle name="40 % - Akzent6 4 6" xfId="1492"/>
    <cellStyle name="40 % - Akzent6 5" xfId="1493"/>
    <cellStyle name="40 % - Akzent6 5 2" xfId="1494"/>
    <cellStyle name="40 % - Akzent6 5 2 2" xfId="1495"/>
    <cellStyle name="40 % - Akzent6 5 2 3" xfId="1496"/>
    <cellStyle name="40 % - Akzent6 5 2 4" xfId="1497"/>
    <cellStyle name="40 % - Akzent6 5 3" xfId="1498"/>
    <cellStyle name="40 % - Akzent6 5 3 2" xfId="1499"/>
    <cellStyle name="40 % - Akzent6 5 3 3" xfId="1500"/>
    <cellStyle name="40 % - Akzent6 5 3 4" xfId="1501"/>
    <cellStyle name="40 % - Akzent6 5 4" xfId="1502"/>
    <cellStyle name="40 % - Akzent6 5 5" xfId="1503"/>
    <cellStyle name="40 % - Akzent6 5 6" xfId="1504"/>
    <cellStyle name="40 % - Akzent6 6" xfId="1505"/>
    <cellStyle name="40 % - Akzent6 6 2" xfId="1506"/>
    <cellStyle name="40 % - Akzent6 6 3" xfId="1507"/>
    <cellStyle name="40 % - Akzent6 6 4" xfId="1508"/>
    <cellStyle name="40 % - Akzent6 7" xfId="1509"/>
    <cellStyle name="40 % - Akzent6 7 2" xfId="1510"/>
    <cellStyle name="40 % - Akzent6 7 3" xfId="1511"/>
    <cellStyle name="40 % - Akzent6 7 4" xfId="1512"/>
    <cellStyle name="40 % - Akzent6 8" xfId="1513"/>
    <cellStyle name="40 % - Akzent6 8 2" xfId="1514"/>
    <cellStyle name="40 % - Akzent6 8 3" xfId="1515"/>
    <cellStyle name="40 % - Akzent6 9" xfId="1516"/>
    <cellStyle name="Euro" xfId="3"/>
    <cellStyle name="Euro 2" xfId="4"/>
    <cellStyle name="Euro 2 2" xfId="14"/>
    <cellStyle name="Euro 2 3" xfId="15"/>
    <cellStyle name="Euro 3" xfId="5"/>
    <cellStyle name="Euro 3 2" xfId="11"/>
    <cellStyle name="Euro 3 2 2" xfId="32"/>
    <cellStyle name="Euro 3 3" xfId="31"/>
    <cellStyle name="Euro 4" xfId="75"/>
    <cellStyle name="Euro 4 2" xfId="1517"/>
    <cellStyle name="Hyperlink" xfId="1" builtinId="8"/>
    <cellStyle name="Hyperlink 2" xfId="7"/>
    <cellStyle name="Hyperlink 2 2" xfId="18"/>
    <cellStyle name="Hyperlink 3" xfId="8"/>
    <cellStyle name="Hyperlink 4" xfId="6"/>
    <cellStyle name="Hyperlink 5" xfId="13"/>
    <cellStyle name="Hyperlink 6" xfId="1518"/>
    <cellStyle name="Notiz 2" xfId="76"/>
    <cellStyle name="Notiz 2 10" xfId="1519"/>
    <cellStyle name="Notiz 2 11" xfId="1520"/>
    <cellStyle name="Notiz 2 2" xfId="77"/>
    <cellStyle name="Notiz 2 2 2" xfId="78"/>
    <cellStyle name="Notiz 2 2 2 2" xfId="146"/>
    <cellStyle name="Notiz 2 2 2 2 2" xfId="1521"/>
    <cellStyle name="Notiz 2 2 2 2 2 2" xfId="1522"/>
    <cellStyle name="Notiz 2 2 2 2 2 3" xfId="1523"/>
    <cellStyle name="Notiz 2 2 2 2 2 4" xfId="1524"/>
    <cellStyle name="Notiz 2 2 2 2 3" xfId="1525"/>
    <cellStyle name="Notiz 2 2 2 2 3 2" xfId="1526"/>
    <cellStyle name="Notiz 2 2 2 2 3 3" xfId="1527"/>
    <cellStyle name="Notiz 2 2 2 2 3 4" xfId="1528"/>
    <cellStyle name="Notiz 2 2 2 2 4" xfId="1529"/>
    <cellStyle name="Notiz 2 2 2 2 5" xfId="1530"/>
    <cellStyle name="Notiz 2 2 2 2 6" xfId="1531"/>
    <cellStyle name="Notiz 2 2 2 3" xfId="1532"/>
    <cellStyle name="Notiz 2 2 2 3 2" xfId="1533"/>
    <cellStyle name="Notiz 2 2 2 3 3" xfId="1534"/>
    <cellStyle name="Notiz 2 2 2 3 4" xfId="1535"/>
    <cellStyle name="Notiz 2 2 2 4" xfId="1536"/>
    <cellStyle name="Notiz 2 2 2 4 2" xfId="1537"/>
    <cellStyle name="Notiz 2 2 2 4 3" xfId="1538"/>
    <cellStyle name="Notiz 2 2 2 4 4" xfId="1539"/>
    <cellStyle name="Notiz 2 2 2 5" xfId="1540"/>
    <cellStyle name="Notiz 2 2 2 5 2" xfId="1541"/>
    <cellStyle name="Notiz 2 2 2 5 3" xfId="1542"/>
    <cellStyle name="Notiz 2 2 2 6" xfId="1543"/>
    <cellStyle name="Notiz 2 2 2 7" xfId="1544"/>
    <cellStyle name="Notiz 2 2 2 8" xfId="1545"/>
    <cellStyle name="Notiz 2 2 3" xfId="145"/>
    <cellStyle name="Notiz 2 2 3 2" xfId="1546"/>
    <cellStyle name="Notiz 2 2 3 2 2" xfId="1547"/>
    <cellStyle name="Notiz 2 2 3 2 3" xfId="1548"/>
    <cellStyle name="Notiz 2 2 3 2 4" xfId="1549"/>
    <cellStyle name="Notiz 2 2 3 3" xfId="1550"/>
    <cellStyle name="Notiz 2 2 3 3 2" xfId="1551"/>
    <cellStyle name="Notiz 2 2 3 3 3" xfId="1552"/>
    <cellStyle name="Notiz 2 2 3 3 4" xfId="1553"/>
    <cellStyle name="Notiz 2 2 3 4" xfId="1554"/>
    <cellStyle name="Notiz 2 2 3 5" xfId="1555"/>
    <cellStyle name="Notiz 2 2 3 6" xfId="1556"/>
    <cellStyle name="Notiz 2 2 4" xfId="1557"/>
    <cellStyle name="Notiz 2 2 4 2" xfId="1558"/>
    <cellStyle name="Notiz 2 2 4 3" xfId="1559"/>
    <cellStyle name="Notiz 2 2 4 4" xfId="1560"/>
    <cellStyle name="Notiz 2 2 5" xfId="1561"/>
    <cellStyle name="Notiz 2 2 5 2" xfId="1562"/>
    <cellStyle name="Notiz 2 2 5 3" xfId="1563"/>
    <cellStyle name="Notiz 2 2 5 4" xfId="1564"/>
    <cellStyle name="Notiz 2 2 6" xfId="1565"/>
    <cellStyle name="Notiz 2 2 6 2" xfId="1566"/>
    <cellStyle name="Notiz 2 2 6 3" xfId="1567"/>
    <cellStyle name="Notiz 2 2 7" xfId="1568"/>
    <cellStyle name="Notiz 2 2 8" xfId="1569"/>
    <cellStyle name="Notiz 2 2 9" xfId="1570"/>
    <cellStyle name="Notiz 2 3" xfId="79"/>
    <cellStyle name="Notiz 2 3 2" xfId="147"/>
    <cellStyle name="Notiz 2 3 2 2" xfId="1571"/>
    <cellStyle name="Notiz 2 3 2 2 2" xfId="1572"/>
    <cellStyle name="Notiz 2 3 2 2 3" xfId="1573"/>
    <cellStyle name="Notiz 2 3 2 2 4" xfId="1574"/>
    <cellStyle name="Notiz 2 3 2 3" xfId="1575"/>
    <cellStyle name="Notiz 2 3 2 3 2" xfId="1576"/>
    <cellStyle name="Notiz 2 3 2 3 3" xfId="1577"/>
    <cellStyle name="Notiz 2 3 2 3 4" xfId="1578"/>
    <cellStyle name="Notiz 2 3 2 4" xfId="1579"/>
    <cellStyle name="Notiz 2 3 2 5" xfId="1580"/>
    <cellStyle name="Notiz 2 3 2 6" xfId="1581"/>
    <cellStyle name="Notiz 2 3 3" xfId="1582"/>
    <cellStyle name="Notiz 2 3 3 2" xfId="1583"/>
    <cellStyle name="Notiz 2 3 3 3" xfId="1584"/>
    <cellStyle name="Notiz 2 3 3 4" xfId="1585"/>
    <cellStyle name="Notiz 2 3 4" xfId="1586"/>
    <cellStyle name="Notiz 2 3 4 2" xfId="1587"/>
    <cellStyle name="Notiz 2 3 4 3" xfId="1588"/>
    <cellStyle name="Notiz 2 3 4 4" xfId="1589"/>
    <cellStyle name="Notiz 2 3 5" xfId="1590"/>
    <cellStyle name="Notiz 2 3 5 2" xfId="1591"/>
    <cellStyle name="Notiz 2 3 5 3" xfId="1592"/>
    <cellStyle name="Notiz 2 3 6" xfId="1593"/>
    <cellStyle name="Notiz 2 3 7" xfId="1594"/>
    <cellStyle name="Notiz 2 3 8" xfId="1595"/>
    <cellStyle name="Notiz 2 4" xfId="144"/>
    <cellStyle name="Notiz 2 4 2" xfId="1596"/>
    <cellStyle name="Notiz 2 4 2 2" xfId="1597"/>
    <cellStyle name="Notiz 2 4 2 3" xfId="1598"/>
    <cellStyle name="Notiz 2 4 2 4" xfId="1599"/>
    <cellStyle name="Notiz 2 4 3" xfId="1600"/>
    <cellStyle name="Notiz 2 4 3 2" xfId="1601"/>
    <cellStyle name="Notiz 2 4 3 3" xfId="1602"/>
    <cellStyle name="Notiz 2 4 3 4" xfId="1603"/>
    <cellStyle name="Notiz 2 4 4" xfId="1604"/>
    <cellStyle name="Notiz 2 4 5" xfId="1605"/>
    <cellStyle name="Notiz 2 4 6" xfId="1606"/>
    <cellStyle name="Notiz 2 5" xfId="1607"/>
    <cellStyle name="Notiz 2 5 2" xfId="1608"/>
    <cellStyle name="Notiz 2 5 2 2" xfId="1609"/>
    <cellStyle name="Notiz 2 5 2 3" xfId="1610"/>
    <cellStyle name="Notiz 2 5 2 4" xfId="1611"/>
    <cellStyle name="Notiz 2 5 3" xfId="1612"/>
    <cellStyle name="Notiz 2 5 3 2" xfId="1613"/>
    <cellStyle name="Notiz 2 5 3 3" xfId="1614"/>
    <cellStyle name="Notiz 2 5 3 4" xfId="1615"/>
    <cellStyle name="Notiz 2 5 4" xfId="1616"/>
    <cellStyle name="Notiz 2 5 5" xfId="1617"/>
    <cellStyle name="Notiz 2 5 6" xfId="1618"/>
    <cellStyle name="Notiz 2 6" xfId="1619"/>
    <cellStyle name="Notiz 2 6 2" xfId="1620"/>
    <cellStyle name="Notiz 2 6 3" xfId="1621"/>
    <cellStyle name="Notiz 2 6 4" xfId="1622"/>
    <cellStyle name="Notiz 2 7" xfId="1623"/>
    <cellStyle name="Notiz 2 7 2" xfId="1624"/>
    <cellStyle name="Notiz 2 7 3" xfId="1625"/>
    <cellStyle name="Notiz 2 7 4" xfId="1626"/>
    <cellStyle name="Notiz 2 8" xfId="1627"/>
    <cellStyle name="Notiz 2 8 2" xfId="1628"/>
    <cellStyle name="Notiz 2 8 3" xfId="1629"/>
    <cellStyle name="Notiz 2 9" xfId="1630"/>
    <cellStyle name="Notiz 3" xfId="1631"/>
    <cellStyle name="Notiz 3 2" xfId="1632"/>
    <cellStyle name="Notiz 3 2 2" xfId="1633"/>
    <cellStyle name="Notiz 3 2 2 2" xfId="1634"/>
    <cellStyle name="Notiz 3 2 2 3" xfId="1635"/>
    <cellStyle name="Notiz 3 2 2 4" xfId="1636"/>
    <cellStyle name="Notiz 3 2 3" xfId="1637"/>
    <cellStyle name="Notiz 3 2 3 2" xfId="1638"/>
    <cellStyle name="Notiz 3 2 3 3" xfId="1639"/>
    <cellStyle name="Notiz 3 2 3 4" xfId="1640"/>
    <cellStyle name="Notiz 3 2 4" xfId="1641"/>
    <cellStyle name="Notiz 3 2 5" xfId="1642"/>
    <cellStyle name="Notiz 3 2 6" xfId="1643"/>
    <cellStyle name="Notiz 3 3" xfId="1644"/>
    <cellStyle name="Notiz 3 3 2" xfId="1645"/>
    <cellStyle name="Notiz 3 3 3" xfId="1646"/>
    <cellStyle name="Notiz 3 3 4" xfId="1647"/>
    <cellStyle name="Notiz 3 4" xfId="1648"/>
    <cellStyle name="Notiz 3 4 2" xfId="1649"/>
    <cellStyle name="Notiz 3 4 3" xfId="1650"/>
    <cellStyle name="Notiz 3 4 4" xfId="1651"/>
    <cellStyle name="Notiz 3 5" xfId="1652"/>
    <cellStyle name="Notiz 3 6" xfId="1653"/>
    <cellStyle name="Notiz 3 7" xfId="1654"/>
    <cellStyle name="Notiz 4" xfId="1655"/>
    <cellStyle name="Notiz 4 2" xfId="1656"/>
    <cellStyle name="Notiz 4 2 2" xfId="1657"/>
    <cellStyle name="Notiz 4 2 3" xfId="1658"/>
    <cellStyle name="Notiz 4 2 4" xfId="1659"/>
    <cellStyle name="Notiz 4 3" xfId="1660"/>
    <cellStyle name="Notiz 4 3 2" xfId="1661"/>
    <cellStyle name="Notiz 4 3 3" xfId="1662"/>
    <cellStyle name="Notiz 4 3 4" xfId="1663"/>
    <cellStyle name="Notiz 4 4" xfId="1664"/>
    <cellStyle name="Notiz 4 5" xfId="1665"/>
    <cellStyle name="Notiz 4 6" xfId="1666"/>
    <cellStyle name="Notiz 5" xfId="1667"/>
    <cellStyle name="Notiz 5 2" xfId="1668"/>
    <cellStyle name="Notiz 5 3" xfId="1669"/>
    <cellStyle name="Prozent 2" xfId="19"/>
    <cellStyle name="Standard" xfId="0" builtinId="0"/>
    <cellStyle name="Standard 10" xfId="1670"/>
    <cellStyle name="Standard 10 2" xfId="1671"/>
    <cellStyle name="Standard 10 2 2" xfId="1672"/>
    <cellStyle name="Standard 10 2 3" xfId="1673"/>
    <cellStyle name="Standard 10 2 4" xfId="1674"/>
    <cellStyle name="Standard 10 3" xfId="1675"/>
    <cellStyle name="Standard 10 3 2" xfId="1676"/>
    <cellStyle name="Standard 10 3 3" xfId="1677"/>
    <cellStyle name="Standard 10 3 4" xfId="1678"/>
    <cellStyle name="Standard 10 4" xfId="1679"/>
    <cellStyle name="Standard 10 5" xfId="1680"/>
    <cellStyle name="Standard 10 6" xfId="1681"/>
    <cellStyle name="Standard 11" xfId="1682"/>
    <cellStyle name="Standard 11 2" xfId="1683"/>
    <cellStyle name="Standard 11 2 2" xfId="1684"/>
    <cellStyle name="Standard 11 2 3" xfId="1685"/>
    <cellStyle name="Standard 11 2 4" xfId="1686"/>
    <cellStyle name="Standard 11 3" xfId="1687"/>
    <cellStyle name="Standard 11 3 2" xfId="1688"/>
    <cellStyle name="Standard 11 3 3" xfId="1689"/>
    <cellStyle name="Standard 11 3 4" xfId="1690"/>
    <cellStyle name="Standard 11 4" xfId="1691"/>
    <cellStyle name="Standard 11 5" xfId="1692"/>
    <cellStyle name="Standard 11 6" xfId="1693"/>
    <cellStyle name="Standard 12" xfId="1694"/>
    <cellStyle name="Standard 12 2" xfId="1695"/>
    <cellStyle name="Standard 12 3" xfId="1696"/>
    <cellStyle name="Standard 13" xfId="1697"/>
    <cellStyle name="Standard 2" xfId="9"/>
    <cellStyle name="Standard 2 2" xfId="10"/>
    <cellStyle name="Standard 2 2 2" xfId="20"/>
    <cellStyle name="Standard 2 2 3" xfId="21"/>
    <cellStyle name="Standard 2 3" xfId="12"/>
    <cellStyle name="Standard 2 3 2" xfId="22"/>
    <cellStyle name="Standard 2 3 3" xfId="80"/>
    <cellStyle name="Standard 2 4 4" xfId="1698"/>
    <cellStyle name="Standard 3" xfId="2"/>
    <cellStyle name="Standard 3 2" xfId="30"/>
    <cellStyle name="Standard 3 2 2" xfId="81"/>
    <cellStyle name="Standard 4" xfId="16"/>
    <cellStyle name="Standard 4 2" xfId="17"/>
    <cellStyle name="Standard 4 3" xfId="1699"/>
    <cellStyle name="Standard 4 3 2" xfId="1700"/>
    <cellStyle name="Standard 4 3 3" xfId="1701"/>
    <cellStyle name="Standard 4 3 4" xfId="1702"/>
    <cellStyle name="Standard 4 4" xfId="1703"/>
    <cellStyle name="Standard 4 4 2" xfId="1704"/>
    <cellStyle name="Standard 4 4 3" xfId="1705"/>
    <cellStyle name="Standard 4 4 4" xfId="1706"/>
    <cellStyle name="Standard 4 5" xfId="1707"/>
    <cellStyle name="Standard 5" xfId="23"/>
    <cellStyle name="Standard 5 2" xfId="82"/>
    <cellStyle name="Standard 5 3" xfId="1708"/>
    <cellStyle name="Standard 5 3 2" xfId="1709"/>
    <cellStyle name="Standard 5 3 3" xfId="1710"/>
    <cellStyle name="Standard 5 3 4" xfId="1711"/>
    <cellStyle name="Standard 5 4" xfId="1712"/>
    <cellStyle name="Standard 6" xfId="24"/>
    <cellStyle name="Standard 6 10" xfId="1713"/>
    <cellStyle name="Standard 6 11" xfId="1714"/>
    <cellStyle name="Standard 6 12" xfId="1715"/>
    <cellStyle name="Standard 6 2" xfId="25"/>
    <cellStyle name="Standard 6 2 10" xfId="1716"/>
    <cellStyle name="Standard 6 2 11" xfId="1717"/>
    <cellStyle name="Standard 6 2 2" xfId="26"/>
    <cellStyle name="Standard 6 2 2 2" xfId="35"/>
    <cellStyle name="Standard 6 2 2 2 2" xfId="104"/>
    <cellStyle name="Standard 6 2 2 2 2 2" xfId="1718"/>
    <cellStyle name="Standard 6 2 2 2 2 2 2" xfId="1719"/>
    <cellStyle name="Standard 6 2 2 2 2 2 3" xfId="1720"/>
    <cellStyle name="Standard 6 2 2 2 2 2 4" xfId="1721"/>
    <cellStyle name="Standard 6 2 2 2 2 3" xfId="1722"/>
    <cellStyle name="Standard 6 2 2 2 2 3 2" xfId="1723"/>
    <cellStyle name="Standard 6 2 2 2 2 3 3" xfId="1724"/>
    <cellStyle name="Standard 6 2 2 2 2 3 4" xfId="1725"/>
    <cellStyle name="Standard 6 2 2 2 2 4" xfId="1726"/>
    <cellStyle name="Standard 6 2 2 2 2 5" xfId="1727"/>
    <cellStyle name="Standard 6 2 2 2 2 6" xfId="1728"/>
    <cellStyle name="Standard 6 2 2 2 3" xfId="1729"/>
    <cellStyle name="Standard 6 2 2 2 3 2" xfId="1730"/>
    <cellStyle name="Standard 6 2 2 2 3 3" xfId="1731"/>
    <cellStyle name="Standard 6 2 2 2 3 4" xfId="1732"/>
    <cellStyle name="Standard 6 2 2 2 4" xfId="1733"/>
    <cellStyle name="Standard 6 2 2 2 4 2" xfId="1734"/>
    <cellStyle name="Standard 6 2 2 2 4 3" xfId="1735"/>
    <cellStyle name="Standard 6 2 2 2 4 4" xfId="1736"/>
    <cellStyle name="Standard 6 2 2 2 5" xfId="1737"/>
    <cellStyle name="Standard 6 2 2 2 5 2" xfId="1738"/>
    <cellStyle name="Standard 6 2 2 2 5 3" xfId="1739"/>
    <cellStyle name="Standard 6 2 2 2 6" xfId="1740"/>
    <cellStyle name="Standard 6 2 2 2 7" xfId="1741"/>
    <cellStyle name="Standard 6 2 2 2 8" xfId="1742"/>
    <cellStyle name="Standard 6 2 2 3" xfId="98"/>
    <cellStyle name="Standard 6 2 2 3 2" xfId="1743"/>
    <cellStyle name="Standard 6 2 2 3 2 2" xfId="1744"/>
    <cellStyle name="Standard 6 2 2 3 2 3" xfId="1745"/>
    <cellStyle name="Standard 6 2 2 3 2 4" xfId="1746"/>
    <cellStyle name="Standard 6 2 2 3 3" xfId="1747"/>
    <cellStyle name="Standard 6 2 2 3 3 2" xfId="1748"/>
    <cellStyle name="Standard 6 2 2 3 3 3" xfId="1749"/>
    <cellStyle name="Standard 6 2 2 3 3 4" xfId="1750"/>
    <cellStyle name="Standard 6 2 2 3 4" xfId="1751"/>
    <cellStyle name="Standard 6 2 2 3 5" xfId="1752"/>
    <cellStyle name="Standard 6 2 2 3 6" xfId="1753"/>
    <cellStyle name="Standard 6 2 2 4" xfId="1754"/>
    <cellStyle name="Standard 6 2 2 4 2" xfId="1755"/>
    <cellStyle name="Standard 6 2 2 4 3" xfId="1756"/>
    <cellStyle name="Standard 6 2 2 4 4" xfId="1757"/>
    <cellStyle name="Standard 6 2 2 5" xfId="1758"/>
    <cellStyle name="Standard 6 2 2 5 2" xfId="1759"/>
    <cellStyle name="Standard 6 2 2 5 3" xfId="1760"/>
    <cellStyle name="Standard 6 2 2 5 4" xfId="1761"/>
    <cellStyle name="Standard 6 2 2 6" xfId="1762"/>
    <cellStyle name="Standard 6 2 2 6 2" xfId="1763"/>
    <cellStyle name="Standard 6 2 2 6 3" xfId="1764"/>
    <cellStyle name="Standard 6 2 2 7" xfId="1765"/>
    <cellStyle name="Standard 6 2 2 8" xfId="1766"/>
    <cellStyle name="Standard 6 2 2 9" xfId="1767"/>
    <cellStyle name="Standard 6 2 3" xfId="34"/>
    <cellStyle name="Standard 6 2 3 2" xfId="103"/>
    <cellStyle name="Standard 6 2 3 2 2" xfId="1768"/>
    <cellStyle name="Standard 6 2 3 2 2 2" xfId="1769"/>
    <cellStyle name="Standard 6 2 3 2 2 3" xfId="1770"/>
    <cellStyle name="Standard 6 2 3 2 2 4" xfId="1771"/>
    <cellStyle name="Standard 6 2 3 2 3" xfId="1772"/>
    <cellStyle name="Standard 6 2 3 2 3 2" xfId="1773"/>
    <cellStyle name="Standard 6 2 3 2 3 3" xfId="1774"/>
    <cellStyle name="Standard 6 2 3 2 3 4" xfId="1775"/>
    <cellStyle name="Standard 6 2 3 2 4" xfId="1776"/>
    <cellStyle name="Standard 6 2 3 2 5" xfId="1777"/>
    <cellStyle name="Standard 6 2 3 2 6" xfId="1778"/>
    <cellStyle name="Standard 6 2 3 3" xfId="1779"/>
    <cellStyle name="Standard 6 2 3 3 2" xfId="1780"/>
    <cellStyle name="Standard 6 2 3 3 3" xfId="1781"/>
    <cellStyle name="Standard 6 2 3 3 4" xfId="1782"/>
    <cellStyle name="Standard 6 2 3 4" xfId="1783"/>
    <cellStyle name="Standard 6 2 3 4 2" xfId="1784"/>
    <cellStyle name="Standard 6 2 3 4 3" xfId="1785"/>
    <cellStyle name="Standard 6 2 3 4 4" xfId="1786"/>
    <cellStyle name="Standard 6 2 3 5" xfId="1787"/>
    <cellStyle name="Standard 6 2 3 5 2" xfId="1788"/>
    <cellStyle name="Standard 6 2 3 5 3" xfId="1789"/>
    <cellStyle name="Standard 6 2 3 6" xfId="1790"/>
    <cellStyle name="Standard 6 2 3 7" xfId="1791"/>
    <cellStyle name="Standard 6 2 3 8" xfId="1792"/>
    <cellStyle name="Standard 6 2 4" xfId="97"/>
    <cellStyle name="Standard 6 2 4 2" xfId="1793"/>
    <cellStyle name="Standard 6 2 4 2 2" xfId="1794"/>
    <cellStyle name="Standard 6 2 4 2 3" xfId="1795"/>
    <cellStyle name="Standard 6 2 4 2 4" xfId="1796"/>
    <cellStyle name="Standard 6 2 4 3" xfId="1797"/>
    <cellStyle name="Standard 6 2 4 3 2" xfId="1798"/>
    <cellStyle name="Standard 6 2 4 3 3" xfId="1799"/>
    <cellStyle name="Standard 6 2 4 3 4" xfId="1800"/>
    <cellStyle name="Standard 6 2 4 4" xfId="1801"/>
    <cellStyle name="Standard 6 2 4 5" xfId="1802"/>
    <cellStyle name="Standard 6 2 4 6" xfId="1803"/>
    <cellStyle name="Standard 6 2 5" xfId="1804"/>
    <cellStyle name="Standard 6 2 5 2" xfId="1805"/>
    <cellStyle name="Standard 6 2 5 2 2" xfId="1806"/>
    <cellStyle name="Standard 6 2 5 2 3" xfId="1807"/>
    <cellStyle name="Standard 6 2 5 2 4" xfId="1808"/>
    <cellStyle name="Standard 6 2 5 3" xfId="1809"/>
    <cellStyle name="Standard 6 2 5 3 2" xfId="1810"/>
    <cellStyle name="Standard 6 2 5 3 3" xfId="1811"/>
    <cellStyle name="Standard 6 2 5 3 4" xfId="1812"/>
    <cellStyle name="Standard 6 2 5 4" xfId="1813"/>
    <cellStyle name="Standard 6 2 5 5" xfId="1814"/>
    <cellStyle name="Standard 6 2 5 6" xfId="1815"/>
    <cellStyle name="Standard 6 2 6" xfId="1816"/>
    <cellStyle name="Standard 6 2 6 2" xfId="1817"/>
    <cellStyle name="Standard 6 2 6 3" xfId="1818"/>
    <cellStyle name="Standard 6 2 6 4" xfId="1819"/>
    <cellStyle name="Standard 6 2 7" xfId="1820"/>
    <cellStyle name="Standard 6 2 7 2" xfId="1821"/>
    <cellStyle name="Standard 6 2 7 3" xfId="1822"/>
    <cellStyle name="Standard 6 2 7 4" xfId="1823"/>
    <cellStyle name="Standard 6 2 8" xfId="1824"/>
    <cellStyle name="Standard 6 2 8 2" xfId="1825"/>
    <cellStyle name="Standard 6 2 8 3" xfId="1826"/>
    <cellStyle name="Standard 6 2 9" xfId="1827"/>
    <cellStyle name="Standard 6 3" xfId="27"/>
    <cellStyle name="Standard 6 3 2" xfId="36"/>
    <cellStyle name="Standard 6 3 2 2" xfId="105"/>
    <cellStyle name="Standard 6 3 2 2 2" xfId="1828"/>
    <cellStyle name="Standard 6 3 2 2 2 2" xfId="1829"/>
    <cellStyle name="Standard 6 3 2 2 2 3" xfId="1830"/>
    <cellStyle name="Standard 6 3 2 2 2 4" xfId="1831"/>
    <cellStyle name="Standard 6 3 2 2 3" xfId="1832"/>
    <cellStyle name="Standard 6 3 2 2 3 2" xfId="1833"/>
    <cellStyle name="Standard 6 3 2 2 3 3" xfId="1834"/>
    <cellStyle name="Standard 6 3 2 2 3 4" xfId="1835"/>
    <cellStyle name="Standard 6 3 2 2 4" xfId="1836"/>
    <cellStyle name="Standard 6 3 2 2 5" xfId="1837"/>
    <cellStyle name="Standard 6 3 2 2 6" xfId="1838"/>
    <cellStyle name="Standard 6 3 2 3" xfId="1839"/>
    <cellStyle name="Standard 6 3 2 3 2" xfId="1840"/>
    <cellStyle name="Standard 6 3 2 3 3" xfId="1841"/>
    <cellStyle name="Standard 6 3 2 3 4" xfId="1842"/>
    <cellStyle name="Standard 6 3 2 4" xfId="1843"/>
    <cellStyle name="Standard 6 3 2 4 2" xfId="1844"/>
    <cellStyle name="Standard 6 3 2 4 3" xfId="1845"/>
    <cellStyle name="Standard 6 3 2 4 4" xfId="1846"/>
    <cellStyle name="Standard 6 3 2 5" xfId="1847"/>
    <cellStyle name="Standard 6 3 2 5 2" xfId="1848"/>
    <cellStyle name="Standard 6 3 2 5 3" xfId="1849"/>
    <cellStyle name="Standard 6 3 2 6" xfId="1850"/>
    <cellStyle name="Standard 6 3 2 7" xfId="1851"/>
    <cellStyle name="Standard 6 3 2 8" xfId="1852"/>
    <cellStyle name="Standard 6 3 3" xfId="99"/>
    <cellStyle name="Standard 6 3 3 2" xfId="1853"/>
    <cellStyle name="Standard 6 3 3 2 2" xfId="1854"/>
    <cellStyle name="Standard 6 3 3 2 3" xfId="1855"/>
    <cellStyle name="Standard 6 3 3 2 4" xfId="1856"/>
    <cellStyle name="Standard 6 3 3 3" xfId="1857"/>
    <cellStyle name="Standard 6 3 3 3 2" xfId="1858"/>
    <cellStyle name="Standard 6 3 3 3 3" xfId="1859"/>
    <cellStyle name="Standard 6 3 3 3 4" xfId="1860"/>
    <cellStyle name="Standard 6 3 3 4" xfId="1861"/>
    <cellStyle name="Standard 6 3 3 5" xfId="1862"/>
    <cellStyle name="Standard 6 3 3 6" xfId="1863"/>
    <cellStyle name="Standard 6 3 4" xfId="1864"/>
    <cellStyle name="Standard 6 3 4 2" xfId="1865"/>
    <cellStyle name="Standard 6 3 4 3" xfId="1866"/>
    <cellStyle name="Standard 6 3 4 4" xfId="1867"/>
    <cellStyle name="Standard 6 3 5" xfId="1868"/>
    <cellStyle name="Standard 6 3 5 2" xfId="1869"/>
    <cellStyle name="Standard 6 3 5 3" xfId="1870"/>
    <cellStyle name="Standard 6 3 5 4" xfId="1871"/>
    <cellStyle name="Standard 6 3 6" xfId="1872"/>
    <cellStyle name="Standard 6 3 6 2" xfId="1873"/>
    <cellStyle name="Standard 6 3 6 3" xfId="1874"/>
    <cellStyle name="Standard 6 3 7" xfId="1875"/>
    <cellStyle name="Standard 6 3 8" xfId="1876"/>
    <cellStyle name="Standard 6 3 9" xfId="1877"/>
    <cellStyle name="Standard 6 4" xfId="33"/>
    <cellStyle name="Standard 6 4 2" xfId="102"/>
    <cellStyle name="Standard 6 4 2 2" xfId="1878"/>
    <cellStyle name="Standard 6 4 2 2 2" xfId="1879"/>
    <cellStyle name="Standard 6 4 2 2 3" xfId="1880"/>
    <cellStyle name="Standard 6 4 2 2 4" xfId="1881"/>
    <cellStyle name="Standard 6 4 2 3" xfId="1882"/>
    <cellStyle name="Standard 6 4 2 3 2" xfId="1883"/>
    <cellStyle name="Standard 6 4 2 3 3" xfId="1884"/>
    <cellStyle name="Standard 6 4 2 3 4" xfId="1885"/>
    <cellStyle name="Standard 6 4 2 4" xfId="1886"/>
    <cellStyle name="Standard 6 4 2 5" xfId="1887"/>
    <cellStyle name="Standard 6 4 2 6" xfId="1888"/>
    <cellStyle name="Standard 6 4 3" xfId="1889"/>
    <cellStyle name="Standard 6 4 3 2" xfId="1890"/>
    <cellStyle name="Standard 6 4 3 3" xfId="1891"/>
    <cellStyle name="Standard 6 4 3 4" xfId="1892"/>
    <cellStyle name="Standard 6 4 4" xfId="1893"/>
    <cellStyle name="Standard 6 4 4 2" xfId="1894"/>
    <cellStyle name="Standard 6 4 4 3" xfId="1895"/>
    <cellStyle name="Standard 6 4 4 4" xfId="1896"/>
    <cellStyle name="Standard 6 4 5" xfId="1897"/>
    <cellStyle name="Standard 6 4 5 2" xfId="1898"/>
    <cellStyle name="Standard 6 4 5 3" xfId="1899"/>
    <cellStyle name="Standard 6 4 6" xfId="1900"/>
    <cellStyle name="Standard 6 4 7" xfId="1901"/>
    <cellStyle name="Standard 6 4 8" xfId="1902"/>
    <cellStyle name="Standard 6 5" xfId="96"/>
    <cellStyle name="Standard 6 5 2" xfId="1903"/>
    <cellStyle name="Standard 6 5 2 2" xfId="1904"/>
    <cellStyle name="Standard 6 5 2 3" xfId="1905"/>
    <cellStyle name="Standard 6 5 2 4" xfId="1906"/>
    <cellStyle name="Standard 6 5 3" xfId="1907"/>
    <cellStyle name="Standard 6 5 3 2" xfId="1908"/>
    <cellStyle name="Standard 6 5 3 3" xfId="1909"/>
    <cellStyle name="Standard 6 5 3 4" xfId="1910"/>
    <cellStyle name="Standard 6 5 4" xfId="1911"/>
    <cellStyle name="Standard 6 5 5" xfId="1912"/>
    <cellStyle name="Standard 6 5 6" xfId="1913"/>
    <cellStyle name="Standard 6 6" xfId="1914"/>
    <cellStyle name="Standard 6 6 2" xfId="1915"/>
    <cellStyle name="Standard 6 6 2 2" xfId="1916"/>
    <cellStyle name="Standard 6 6 2 3" xfId="1917"/>
    <cellStyle name="Standard 6 6 2 4" xfId="1918"/>
    <cellStyle name="Standard 6 6 3" xfId="1919"/>
    <cellStyle name="Standard 6 6 3 2" xfId="1920"/>
    <cellStyle name="Standard 6 6 3 3" xfId="1921"/>
    <cellStyle name="Standard 6 6 3 4" xfId="1922"/>
    <cellStyle name="Standard 6 6 4" xfId="1923"/>
    <cellStyle name="Standard 6 6 5" xfId="1924"/>
    <cellStyle name="Standard 6 6 6" xfId="1925"/>
    <cellStyle name="Standard 6 7" xfId="1926"/>
    <cellStyle name="Standard 6 7 2" xfId="1927"/>
    <cellStyle name="Standard 6 7 3" xfId="1928"/>
    <cellStyle name="Standard 6 7 4" xfId="1929"/>
    <cellStyle name="Standard 6 8" xfId="1930"/>
    <cellStyle name="Standard 6 8 2" xfId="1931"/>
    <cellStyle name="Standard 6 8 3" xfId="1932"/>
    <cellStyle name="Standard 6 8 4" xfId="1933"/>
    <cellStyle name="Standard 6 9" xfId="1934"/>
    <cellStyle name="Standard 6 9 2" xfId="1935"/>
    <cellStyle name="Standard 6 9 3" xfId="1936"/>
    <cellStyle name="Standard 7" xfId="28"/>
    <cellStyle name="Standard 7 10" xfId="1937"/>
    <cellStyle name="Standard 7 11" xfId="1938"/>
    <cellStyle name="Standard 7 2" xfId="29"/>
    <cellStyle name="Standard 7 2 2" xfId="38"/>
    <cellStyle name="Standard 7 2 2 2" xfId="107"/>
    <cellStyle name="Standard 7 2 2 2 2" xfId="1939"/>
    <cellStyle name="Standard 7 2 2 2 2 2" xfId="1940"/>
    <cellStyle name="Standard 7 2 2 2 2 3" xfId="1941"/>
    <cellStyle name="Standard 7 2 2 2 2 4" xfId="1942"/>
    <cellStyle name="Standard 7 2 2 2 3" xfId="1943"/>
    <cellStyle name="Standard 7 2 2 2 3 2" xfId="1944"/>
    <cellStyle name="Standard 7 2 2 2 3 3" xfId="1945"/>
    <cellStyle name="Standard 7 2 2 2 3 4" xfId="1946"/>
    <cellStyle name="Standard 7 2 2 2 4" xfId="1947"/>
    <cellStyle name="Standard 7 2 2 2 5" xfId="1948"/>
    <cellStyle name="Standard 7 2 2 2 6" xfId="1949"/>
    <cellStyle name="Standard 7 2 2 3" xfId="1950"/>
    <cellStyle name="Standard 7 2 2 3 2" xfId="1951"/>
    <cellStyle name="Standard 7 2 2 3 3" xfId="1952"/>
    <cellStyle name="Standard 7 2 2 3 4" xfId="1953"/>
    <cellStyle name="Standard 7 2 2 4" xfId="1954"/>
    <cellStyle name="Standard 7 2 2 4 2" xfId="1955"/>
    <cellStyle name="Standard 7 2 2 4 3" xfId="1956"/>
    <cellStyle name="Standard 7 2 2 4 4" xfId="1957"/>
    <cellStyle name="Standard 7 2 2 5" xfId="1958"/>
    <cellStyle name="Standard 7 2 2 5 2" xfId="1959"/>
    <cellStyle name="Standard 7 2 2 5 3" xfId="1960"/>
    <cellStyle name="Standard 7 2 2 6" xfId="1961"/>
    <cellStyle name="Standard 7 2 2 7" xfId="1962"/>
    <cellStyle name="Standard 7 2 2 8" xfId="1963"/>
    <cellStyle name="Standard 7 2 3" xfId="101"/>
    <cellStyle name="Standard 7 2 3 2" xfId="1964"/>
    <cellStyle name="Standard 7 2 3 2 2" xfId="1965"/>
    <cellStyle name="Standard 7 2 3 2 3" xfId="1966"/>
    <cellStyle name="Standard 7 2 3 2 4" xfId="1967"/>
    <cellStyle name="Standard 7 2 3 3" xfId="1968"/>
    <cellStyle name="Standard 7 2 3 3 2" xfId="1969"/>
    <cellStyle name="Standard 7 2 3 3 3" xfId="1970"/>
    <cellStyle name="Standard 7 2 3 3 4" xfId="1971"/>
    <cellStyle name="Standard 7 2 3 4" xfId="1972"/>
    <cellStyle name="Standard 7 2 3 5" xfId="1973"/>
    <cellStyle name="Standard 7 2 3 6" xfId="1974"/>
    <cellStyle name="Standard 7 2 4" xfId="1975"/>
    <cellStyle name="Standard 7 2 4 2" xfId="1976"/>
    <cellStyle name="Standard 7 2 4 3" xfId="1977"/>
    <cellStyle name="Standard 7 2 4 4" xfId="1978"/>
    <cellStyle name="Standard 7 2 5" xfId="1979"/>
    <cellStyle name="Standard 7 2 5 2" xfId="1980"/>
    <cellStyle name="Standard 7 2 5 3" xfId="1981"/>
    <cellStyle name="Standard 7 2 5 4" xfId="1982"/>
    <cellStyle name="Standard 7 2 6" xfId="1983"/>
    <cellStyle name="Standard 7 2 6 2" xfId="1984"/>
    <cellStyle name="Standard 7 2 6 3" xfId="1985"/>
    <cellStyle name="Standard 7 2 7" xfId="1986"/>
    <cellStyle name="Standard 7 2 8" xfId="1987"/>
    <cellStyle name="Standard 7 2 9" xfId="1988"/>
    <cellStyle name="Standard 7 3" xfId="37"/>
    <cellStyle name="Standard 7 3 2" xfId="106"/>
    <cellStyle name="Standard 7 3 2 2" xfId="1989"/>
    <cellStyle name="Standard 7 3 2 2 2" xfId="1990"/>
    <cellStyle name="Standard 7 3 2 2 3" xfId="1991"/>
    <cellStyle name="Standard 7 3 2 2 4" xfId="1992"/>
    <cellStyle name="Standard 7 3 2 3" xfId="1993"/>
    <cellStyle name="Standard 7 3 2 3 2" xfId="1994"/>
    <cellStyle name="Standard 7 3 2 3 3" xfId="1995"/>
    <cellStyle name="Standard 7 3 2 3 4" xfId="1996"/>
    <cellStyle name="Standard 7 3 2 4" xfId="1997"/>
    <cellStyle name="Standard 7 3 2 5" xfId="1998"/>
    <cellStyle name="Standard 7 3 2 6" xfId="1999"/>
    <cellStyle name="Standard 7 3 3" xfId="2000"/>
    <cellStyle name="Standard 7 3 3 2" xfId="2001"/>
    <cellStyle name="Standard 7 3 3 3" xfId="2002"/>
    <cellStyle name="Standard 7 3 3 4" xfId="2003"/>
    <cellStyle name="Standard 7 3 4" xfId="2004"/>
    <cellStyle name="Standard 7 3 4 2" xfId="2005"/>
    <cellStyle name="Standard 7 3 4 3" xfId="2006"/>
    <cellStyle name="Standard 7 3 4 4" xfId="2007"/>
    <cellStyle name="Standard 7 3 5" xfId="2008"/>
    <cellStyle name="Standard 7 3 5 2" xfId="2009"/>
    <cellStyle name="Standard 7 3 5 3" xfId="2010"/>
    <cellStyle name="Standard 7 3 6" xfId="2011"/>
    <cellStyle name="Standard 7 3 7" xfId="2012"/>
    <cellStyle name="Standard 7 3 8" xfId="2013"/>
    <cellStyle name="Standard 7 4" xfId="100"/>
    <cellStyle name="Standard 7 4 2" xfId="2014"/>
    <cellStyle name="Standard 7 4 2 2" xfId="2015"/>
    <cellStyle name="Standard 7 4 2 3" xfId="2016"/>
    <cellStyle name="Standard 7 4 2 4" xfId="2017"/>
    <cellStyle name="Standard 7 4 3" xfId="2018"/>
    <cellStyle name="Standard 7 4 3 2" xfId="2019"/>
    <cellStyle name="Standard 7 4 3 3" xfId="2020"/>
    <cellStyle name="Standard 7 4 3 4" xfId="2021"/>
    <cellStyle name="Standard 7 4 4" xfId="2022"/>
    <cellStyle name="Standard 7 4 5" xfId="2023"/>
    <cellStyle name="Standard 7 4 6" xfId="2024"/>
    <cellStyle name="Standard 7 5" xfId="2025"/>
    <cellStyle name="Standard 7 5 2" xfId="2026"/>
    <cellStyle name="Standard 7 5 2 2" xfId="2027"/>
    <cellStyle name="Standard 7 5 2 3" xfId="2028"/>
    <cellStyle name="Standard 7 5 2 4" xfId="2029"/>
    <cellStyle name="Standard 7 5 3" xfId="2030"/>
    <cellStyle name="Standard 7 5 3 2" xfId="2031"/>
    <cellStyle name="Standard 7 5 3 3" xfId="2032"/>
    <cellStyle name="Standard 7 5 3 4" xfId="2033"/>
    <cellStyle name="Standard 7 5 4" xfId="2034"/>
    <cellStyle name="Standard 7 5 5" xfId="2035"/>
    <cellStyle name="Standard 7 5 6" xfId="2036"/>
    <cellStyle name="Standard 7 6" xfId="2037"/>
    <cellStyle name="Standard 7 6 2" xfId="2038"/>
    <cellStyle name="Standard 7 6 3" xfId="2039"/>
    <cellStyle name="Standard 7 6 4" xfId="2040"/>
    <cellStyle name="Standard 7 7" xfId="2041"/>
    <cellStyle name="Standard 7 7 2" xfId="2042"/>
    <cellStyle name="Standard 7 7 3" xfId="2043"/>
    <cellStyle name="Standard 7 7 4" xfId="2044"/>
    <cellStyle name="Standard 7 8" xfId="2045"/>
    <cellStyle name="Standard 7 8 2" xfId="2046"/>
    <cellStyle name="Standard 7 8 3" xfId="2047"/>
    <cellStyle name="Standard 7 9" xfId="2048"/>
    <cellStyle name="Standard 8" xfId="83"/>
    <cellStyle name="Standard 8 10" xfId="2049"/>
    <cellStyle name="Standard 8 11" xfId="2050"/>
    <cellStyle name="Standard 8 12" xfId="2051"/>
    <cellStyle name="Standard 8 2" xfId="84"/>
    <cellStyle name="Standard 8 2 10" xfId="2052"/>
    <cellStyle name="Standard 8 2 11" xfId="2053"/>
    <cellStyle name="Standard 8 2 12" xfId="2054"/>
    <cellStyle name="Standard 8 2 2" xfId="85"/>
    <cellStyle name="Standard 8 2 2 10" xfId="2055"/>
    <cellStyle name="Standard 8 2 2 11" xfId="2056"/>
    <cellStyle name="Standard 8 2 2 12" xfId="2057"/>
    <cellStyle name="Standard 8 2 2 2" xfId="86"/>
    <cellStyle name="Standard 8 2 2 2 2" xfId="87"/>
    <cellStyle name="Standard 8 2 2 2 2 2" xfId="152"/>
    <cellStyle name="Standard 8 2 2 2 2 2 2" xfId="2058"/>
    <cellStyle name="Standard 8 2 2 2 2 2 2 2" xfId="2059"/>
    <cellStyle name="Standard 8 2 2 2 2 2 2 3" xfId="2060"/>
    <cellStyle name="Standard 8 2 2 2 2 2 2 4" xfId="2061"/>
    <cellStyle name="Standard 8 2 2 2 2 2 3" xfId="2062"/>
    <cellStyle name="Standard 8 2 2 2 2 2 3 2" xfId="2063"/>
    <cellStyle name="Standard 8 2 2 2 2 2 3 3" xfId="2064"/>
    <cellStyle name="Standard 8 2 2 2 2 2 3 4" xfId="2065"/>
    <cellStyle name="Standard 8 2 2 2 2 2 4" xfId="2066"/>
    <cellStyle name="Standard 8 2 2 2 2 2 5" xfId="2067"/>
    <cellStyle name="Standard 8 2 2 2 2 2 6" xfId="2068"/>
    <cellStyle name="Standard 8 2 2 2 2 3" xfId="2069"/>
    <cellStyle name="Standard 8 2 2 2 2 3 2" xfId="2070"/>
    <cellStyle name="Standard 8 2 2 2 2 3 3" xfId="2071"/>
    <cellStyle name="Standard 8 2 2 2 2 3 4" xfId="2072"/>
    <cellStyle name="Standard 8 2 2 2 2 4" xfId="2073"/>
    <cellStyle name="Standard 8 2 2 2 2 4 2" xfId="2074"/>
    <cellStyle name="Standard 8 2 2 2 2 4 3" xfId="2075"/>
    <cellStyle name="Standard 8 2 2 2 2 4 4" xfId="2076"/>
    <cellStyle name="Standard 8 2 2 2 2 5" xfId="2077"/>
    <cellStyle name="Standard 8 2 2 2 2 5 2" xfId="2078"/>
    <cellStyle name="Standard 8 2 2 2 2 5 3" xfId="2079"/>
    <cellStyle name="Standard 8 2 2 2 2 6" xfId="2080"/>
    <cellStyle name="Standard 8 2 2 2 2 7" xfId="2081"/>
    <cellStyle name="Standard 8 2 2 2 2 8" xfId="2082"/>
    <cellStyle name="Standard 8 2 2 2 3" xfId="151"/>
    <cellStyle name="Standard 8 2 2 2 3 2" xfId="2083"/>
    <cellStyle name="Standard 8 2 2 2 3 2 2" xfId="2084"/>
    <cellStyle name="Standard 8 2 2 2 3 2 3" xfId="2085"/>
    <cellStyle name="Standard 8 2 2 2 3 2 4" xfId="2086"/>
    <cellStyle name="Standard 8 2 2 2 3 3" xfId="2087"/>
    <cellStyle name="Standard 8 2 2 2 3 3 2" xfId="2088"/>
    <cellStyle name="Standard 8 2 2 2 3 3 3" xfId="2089"/>
    <cellStyle name="Standard 8 2 2 2 3 3 4" xfId="2090"/>
    <cellStyle name="Standard 8 2 2 2 3 4" xfId="2091"/>
    <cellStyle name="Standard 8 2 2 2 3 5" xfId="2092"/>
    <cellStyle name="Standard 8 2 2 2 3 6" xfId="2093"/>
    <cellStyle name="Standard 8 2 2 2 4" xfId="2094"/>
    <cellStyle name="Standard 8 2 2 2 4 2" xfId="2095"/>
    <cellStyle name="Standard 8 2 2 2 4 3" xfId="2096"/>
    <cellStyle name="Standard 8 2 2 2 4 4" xfId="2097"/>
    <cellStyle name="Standard 8 2 2 2 5" xfId="2098"/>
    <cellStyle name="Standard 8 2 2 2 5 2" xfId="2099"/>
    <cellStyle name="Standard 8 2 2 2 5 3" xfId="2100"/>
    <cellStyle name="Standard 8 2 2 2 5 4" xfId="2101"/>
    <cellStyle name="Standard 8 2 2 2 6" xfId="2102"/>
    <cellStyle name="Standard 8 2 2 2 6 2" xfId="2103"/>
    <cellStyle name="Standard 8 2 2 2 6 3" xfId="2104"/>
    <cellStyle name="Standard 8 2 2 2 7" xfId="2105"/>
    <cellStyle name="Standard 8 2 2 2 8" xfId="2106"/>
    <cellStyle name="Standard 8 2 2 2 9" xfId="2107"/>
    <cellStyle name="Standard 8 2 2 3" xfId="88"/>
    <cellStyle name="Standard 8 2 2 3 2" xfId="153"/>
    <cellStyle name="Standard 8 2 2 3 2 2" xfId="2108"/>
    <cellStyle name="Standard 8 2 2 3 2 2 2" xfId="2109"/>
    <cellStyle name="Standard 8 2 2 3 2 2 3" xfId="2110"/>
    <cellStyle name="Standard 8 2 2 3 2 2 4" xfId="2111"/>
    <cellStyle name="Standard 8 2 2 3 2 3" xfId="2112"/>
    <cellStyle name="Standard 8 2 2 3 2 3 2" xfId="2113"/>
    <cellStyle name="Standard 8 2 2 3 2 3 3" xfId="2114"/>
    <cellStyle name="Standard 8 2 2 3 2 3 4" xfId="2115"/>
    <cellStyle name="Standard 8 2 2 3 2 4" xfId="2116"/>
    <cellStyle name="Standard 8 2 2 3 2 5" xfId="2117"/>
    <cellStyle name="Standard 8 2 2 3 2 6" xfId="2118"/>
    <cellStyle name="Standard 8 2 2 3 3" xfId="2119"/>
    <cellStyle name="Standard 8 2 2 3 3 2" xfId="2120"/>
    <cellStyle name="Standard 8 2 2 3 3 3" xfId="2121"/>
    <cellStyle name="Standard 8 2 2 3 3 4" xfId="2122"/>
    <cellStyle name="Standard 8 2 2 3 4" xfId="2123"/>
    <cellStyle name="Standard 8 2 2 3 4 2" xfId="2124"/>
    <cellStyle name="Standard 8 2 2 3 4 3" xfId="2125"/>
    <cellStyle name="Standard 8 2 2 3 4 4" xfId="2126"/>
    <cellStyle name="Standard 8 2 2 3 5" xfId="2127"/>
    <cellStyle name="Standard 8 2 2 3 5 2" xfId="2128"/>
    <cellStyle name="Standard 8 2 2 3 5 3" xfId="2129"/>
    <cellStyle name="Standard 8 2 2 3 6" xfId="2130"/>
    <cellStyle name="Standard 8 2 2 3 7" xfId="2131"/>
    <cellStyle name="Standard 8 2 2 3 8" xfId="2132"/>
    <cellStyle name="Standard 8 2 2 4" xfId="150"/>
    <cellStyle name="Standard 8 2 2 4 2" xfId="2133"/>
    <cellStyle name="Standard 8 2 2 4 2 2" xfId="2134"/>
    <cellStyle name="Standard 8 2 2 4 2 2 2" xfId="2135"/>
    <cellStyle name="Standard 8 2 2 4 2 2 3" xfId="2136"/>
    <cellStyle name="Standard 8 2 2 4 2 2 4" xfId="2137"/>
    <cellStyle name="Standard 8 2 2 4 2 3" xfId="2138"/>
    <cellStyle name="Standard 8 2 2 4 2 3 2" xfId="2139"/>
    <cellStyle name="Standard 8 2 2 4 2 3 3" xfId="2140"/>
    <cellStyle name="Standard 8 2 2 4 2 3 4" xfId="2141"/>
    <cellStyle name="Standard 8 2 2 4 2 4" xfId="2142"/>
    <cellStyle name="Standard 8 2 2 4 2 5" xfId="2143"/>
    <cellStyle name="Standard 8 2 2 4 2 6" xfId="2144"/>
    <cellStyle name="Standard 8 2 2 4 3" xfId="2145"/>
    <cellStyle name="Standard 8 2 2 4 3 2" xfId="2146"/>
    <cellStyle name="Standard 8 2 2 4 3 3" xfId="2147"/>
    <cellStyle name="Standard 8 2 2 4 3 4" xfId="2148"/>
    <cellStyle name="Standard 8 2 2 4 4" xfId="2149"/>
    <cellStyle name="Standard 8 2 2 4 4 2" xfId="2150"/>
    <cellStyle name="Standard 8 2 2 4 4 3" xfId="2151"/>
    <cellStyle name="Standard 8 2 2 4 4 4" xfId="2152"/>
    <cellStyle name="Standard 8 2 2 4 5" xfId="2153"/>
    <cellStyle name="Standard 8 2 2 4 5 2" xfId="2154"/>
    <cellStyle name="Standard 8 2 2 4 5 3" xfId="2155"/>
    <cellStyle name="Standard 8 2 2 4 6" xfId="2156"/>
    <cellStyle name="Standard 8 2 2 4 7" xfId="2157"/>
    <cellStyle name="Standard 8 2 2 5" xfId="2158"/>
    <cellStyle name="Standard 8 2 2 5 2" xfId="2159"/>
    <cellStyle name="Standard 8 2 2 5 2 2" xfId="2160"/>
    <cellStyle name="Standard 8 2 2 5 2 2 2" xfId="2161"/>
    <cellStyle name="Standard 8 2 2 5 2 2 3" xfId="2162"/>
    <cellStyle name="Standard 8 2 2 5 2 2 4" xfId="2163"/>
    <cellStyle name="Standard 8 2 2 5 2 3" xfId="2164"/>
    <cellStyle name="Standard 8 2 2 5 2 3 2" xfId="2165"/>
    <cellStyle name="Standard 8 2 2 5 2 3 3" xfId="2166"/>
    <cellStyle name="Standard 8 2 2 5 2 3 4" xfId="2167"/>
    <cellStyle name="Standard 8 2 2 5 2 4" xfId="2168"/>
    <cellStyle name="Standard 8 2 2 5 2 5" xfId="2169"/>
    <cellStyle name="Standard 8 2 2 5 2 6" xfId="2170"/>
    <cellStyle name="Standard 8 2 2 5 3" xfId="2171"/>
    <cellStyle name="Standard 8 2 2 5 3 2" xfId="2172"/>
    <cellStyle name="Standard 8 2 2 5 3 3" xfId="2173"/>
    <cellStyle name="Standard 8 2 2 5 3 4" xfId="2174"/>
    <cellStyle name="Standard 8 2 2 5 4" xfId="2175"/>
    <cellStyle name="Standard 8 2 2 5 4 2" xfId="2176"/>
    <cellStyle name="Standard 8 2 2 5 4 3" xfId="2177"/>
    <cellStyle name="Standard 8 2 2 5 4 4" xfId="2178"/>
    <cellStyle name="Standard 8 2 2 5 5" xfId="2179"/>
    <cellStyle name="Standard 8 2 2 5 6" xfId="2180"/>
    <cellStyle name="Standard 8 2 2 5 7" xfId="2181"/>
    <cellStyle name="Standard 8 2 2 6" xfId="2182"/>
    <cellStyle name="Standard 8 2 2 6 2" xfId="2183"/>
    <cellStyle name="Standard 8 2 2 6 2 2" xfId="2184"/>
    <cellStyle name="Standard 8 2 2 6 2 3" xfId="2185"/>
    <cellStyle name="Standard 8 2 2 6 2 4" xfId="2186"/>
    <cellStyle name="Standard 8 2 2 6 3" xfId="2187"/>
    <cellStyle name="Standard 8 2 2 6 3 2" xfId="2188"/>
    <cellStyle name="Standard 8 2 2 6 3 3" xfId="2189"/>
    <cellStyle name="Standard 8 2 2 6 3 4" xfId="2190"/>
    <cellStyle name="Standard 8 2 2 6 4" xfId="2191"/>
    <cellStyle name="Standard 8 2 2 6 5" xfId="2192"/>
    <cellStyle name="Standard 8 2 2 6 6" xfId="2193"/>
    <cellStyle name="Standard 8 2 2 7" xfId="2194"/>
    <cellStyle name="Standard 8 2 2 7 2" xfId="2195"/>
    <cellStyle name="Standard 8 2 2 7 3" xfId="2196"/>
    <cellStyle name="Standard 8 2 2 7 4" xfId="2197"/>
    <cellStyle name="Standard 8 2 2 8" xfId="2198"/>
    <cellStyle name="Standard 8 2 2 8 2" xfId="2199"/>
    <cellStyle name="Standard 8 2 2 8 3" xfId="2200"/>
    <cellStyle name="Standard 8 2 2 8 4" xfId="2201"/>
    <cellStyle name="Standard 8 2 2 9" xfId="2202"/>
    <cellStyle name="Standard 8 2 2 9 2" xfId="2203"/>
    <cellStyle name="Standard 8 2 2 9 3" xfId="2204"/>
    <cellStyle name="Standard 8 2 3" xfId="89"/>
    <cellStyle name="Standard 8 2 3 2" xfId="90"/>
    <cellStyle name="Standard 8 2 3 2 2" xfId="155"/>
    <cellStyle name="Standard 8 2 3 2 2 2" xfId="2205"/>
    <cellStyle name="Standard 8 2 3 2 2 2 2" xfId="2206"/>
    <cellStyle name="Standard 8 2 3 2 2 2 3" xfId="2207"/>
    <cellStyle name="Standard 8 2 3 2 2 2 4" xfId="2208"/>
    <cellStyle name="Standard 8 2 3 2 2 3" xfId="2209"/>
    <cellStyle name="Standard 8 2 3 2 2 3 2" xfId="2210"/>
    <cellStyle name="Standard 8 2 3 2 2 3 3" xfId="2211"/>
    <cellStyle name="Standard 8 2 3 2 2 3 4" xfId="2212"/>
    <cellStyle name="Standard 8 2 3 2 2 4" xfId="2213"/>
    <cellStyle name="Standard 8 2 3 2 2 5" xfId="2214"/>
    <cellStyle name="Standard 8 2 3 2 2 6" xfId="2215"/>
    <cellStyle name="Standard 8 2 3 2 3" xfId="2216"/>
    <cellStyle name="Standard 8 2 3 2 3 2" xfId="2217"/>
    <cellStyle name="Standard 8 2 3 2 3 3" xfId="2218"/>
    <cellStyle name="Standard 8 2 3 2 3 4" xfId="2219"/>
    <cellStyle name="Standard 8 2 3 2 4" xfId="2220"/>
    <cellStyle name="Standard 8 2 3 2 4 2" xfId="2221"/>
    <cellStyle name="Standard 8 2 3 2 4 3" xfId="2222"/>
    <cellStyle name="Standard 8 2 3 2 4 4" xfId="2223"/>
    <cellStyle name="Standard 8 2 3 2 5" xfId="2224"/>
    <cellStyle name="Standard 8 2 3 2 5 2" xfId="2225"/>
    <cellStyle name="Standard 8 2 3 2 5 3" xfId="2226"/>
    <cellStyle name="Standard 8 2 3 2 6" xfId="2227"/>
    <cellStyle name="Standard 8 2 3 2 7" xfId="2228"/>
    <cellStyle name="Standard 8 2 3 2 8" xfId="2229"/>
    <cellStyle name="Standard 8 2 3 3" xfId="154"/>
    <cellStyle name="Standard 8 2 3 3 2" xfId="2230"/>
    <cellStyle name="Standard 8 2 3 3 2 2" xfId="2231"/>
    <cellStyle name="Standard 8 2 3 3 2 3" xfId="2232"/>
    <cellStyle name="Standard 8 2 3 3 2 4" xfId="2233"/>
    <cellStyle name="Standard 8 2 3 3 3" xfId="2234"/>
    <cellStyle name="Standard 8 2 3 3 3 2" xfId="2235"/>
    <cellStyle name="Standard 8 2 3 3 3 3" xfId="2236"/>
    <cellStyle name="Standard 8 2 3 3 3 4" xfId="2237"/>
    <cellStyle name="Standard 8 2 3 3 4" xfId="2238"/>
    <cellStyle name="Standard 8 2 3 3 5" xfId="2239"/>
    <cellStyle name="Standard 8 2 3 3 6" xfId="2240"/>
    <cellStyle name="Standard 8 2 3 4" xfId="2241"/>
    <cellStyle name="Standard 8 2 3 4 2" xfId="2242"/>
    <cellStyle name="Standard 8 2 3 4 3" xfId="2243"/>
    <cellStyle name="Standard 8 2 3 4 4" xfId="2244"/>
    <cellStyle name="Standard 8 2 3 5" xfId="2245"/>
    <cellStyle name="Standard 8 2 3 5 2" xfId="2246"/>
    <cellStyle name="Standard 8 2 3 5 3" xfId="2247"/>
    <cellStyle name="Standard 8 2 3 5 4" xfId="2248"/>
    <cellStyle name="Standard 8 2 3 6" xfId="2249"/>
    <cellStyle name="Standard 8 2 3 6 2" xfId="2250"/>
    <cellStyle name="Standard 8 2 3 6 3" xfId="2251"/>
    <cellStyle name="Standard 8 2 3 7" xfId="2252"/>
    <cellStyle name="Standard 8 2 3 8" xfId="2253"/>
    <cellStyle name="Standard 8 2 3 9" xfId="2254"/>
    <cellStyle name="Standard 8 2 4" xfId="91"/>
    <cellStyle name="Standard 8 2 4 2" xfId="156"/>
    <cellStyle name="Standard 8 2 4 2 2" xfId="2255"/>
    <cellStyle name="Standard 8 2 4 2 2 2" xfId="2256"/>
    <cellStyle name="Standard 8 2 4 2 2 3" xfId="2257"/>
    <cellStyle name="Standard 8 2 4 2 2 4" xfId="2258"/>
    <cellStyle name="Standard 8 2 4 2 3" xfId="2259"/>
    <cellStyle name="Standard 8 2 4 2 3 2" xfId="2260"/>
    <cellStyle name="Standard 8 2 4 2 3 3" xfId="2261"/>
    <cellStyle name="Standard 8 2 4 2 3 4" xfId="2262"/>
    <cellStyle name="Standard 8 2 4 2 4" xfId="2263"/>
    <cellStyle name="Standard 8 2 4 2 5" xfId="2264"/>
    <cellStyle name="Standard 8 2 4 2 6" xfId="2265"/>
    <cellStyle name="Standard 8 2 4 3" xfId="2266"/>
    <cellStyle name="Standard 8 2 4 3 2" xfId="2267"/>
    <cellStyle name="Standard 8 2 4 3 3" xfId="2268"/>
    <cellStyle name="Standard 8 2 4 3 4" xfId="2269"/>
    <cellStyle name="Standard 8 2 4 4" xfId="2270"/>
    <cellStyle name="Standard 8 2 4 4 2" xfId="2271"/>
    <cellStyle name="Standard 8 2 4 4 3" xfId="2272"/>
    <cellStyle name="Standard 8 2 4 4 4" xfId="2273"/>
    <cellStyle name="Standard 8 2 4 5" xfId="2274"/>
    <cellStyle name="Standard 8 2 4 5 2" xfId="2275"/>
    <cellStyle name="Standard 8 2 4 5 3" xfId="2276"/>
    <cellStyle name="Standard 8 2 4 6" xfId="2277"/>
    <cellStyle name="Standard 8 2 4 7" xfId="2278"/>
    <cellStyle name="Standard 8 2 4 8" xfId="2279"/>
    <cellStyle name="Standard 8 2 5" xfId="149"/>
    <cellStyle name="Standard 8 2 5 2" xfId="2280"/>
    <cellStyle name="Standard 8 2 5 2 2" xfId="2281"/>
    <cellStyle name="Standard 8 2 5 2 3" xfId="2282"/>
    <cellStyle name="Standard 8 2 5 2 4" xfId="2283"/>
    <cellStyle name="Standard 8 2 5 3" xfId="2284"/>
    <cellStyle name="Standard 8 2 5 3 2" xfId="2285"/>
    <cellStyle name="Standard 8 2 5 3 3" xfId="2286"/>
    <cellStyle name="Standard 8 2 5 3 4" xfId="2287"/>
    <cellStyle name="Standard 8 2 5 4" xfId="2288"/>
    <cellStyle name="Standard 8 2 5 5" xfId="2289"/>
    <cellStyle name="Standard 8 2 5 6" xfId="2290"/>
    <cellStyle name="Standard 8 2 6" xfId="2291"/>
    <cellStyle name="Standard 8 2 6 2" xfId="2292"/>
    <cellStyle name="Standard 8 2 6 2 2" xfId="2293"/>
    <cellStyle name="Standard 8 2 6 2 3" xfId="2294"/>
    <cellStyle name="Standard 8 2 6 2 4" xfId="2295"/>
    <cellStyle name="Standard 8 2 6 3" xfId="2296"/>
    <cellStyle name="Standard 8 2 6 3 2" xfId="2297"/>
    <cellStyle name="Standard 8 2 6 3 3" xfId="2298"/>
    <cellStyle name="Standard 8 2 6 3 4" xfId="2299"/>
    <cellStyle name="Standard 8 2 6 4" xfId="2300"/>
    <cellStyle name="Standard 8 2 6 5" xfId="2301"/>
    <cellStyle name="Standard 8 2 6 6" xfId="2302"/>
    <cellStyle name="Standard 8 2 7" xfId="2303"/>
    <cellStyle name="Standard 8 2 7 2" xfId="2304"/>
    <cellStyle name="Standard 8 2 7 3" xfId="2305"/>
    <cellStyle name="Standard 8 2 7 4" xfId="2306"/>
    <cellStyle name="Standard 8 2 8" xfId="2307"/>
    <cellStyle name="Standard 8 2 8 2" xfId="2308"/>
    <cellStyle name="Standard 8 2 8 3" xfId="2309"/>
    <cellStyle name="Standard 8 2 8 4" xfId="2310"/>
    <cellStyle name="Standard 8 2 9" xfId="2311"/>
    <cellStyle name="Standard 8 2 9 2" xfId="2312"/>
    <cellStyle name="Standard 8 2 9 3" xfId="2313"/>
    <cellStyle name="Standard 8 3" xfId="92"/>
    <cellStyle name="Standard 8 3 2" xfId="93"/>
    <cellStyle name="Standard 8 3 2 2" xfId="158"/>
    <cellStyle name="Standard 8 3 2 2 2" xfId="2314"/>
    <cellStyle name="Standard 8 3 2 2 2 2" xfId="2315"/>
    <cellStyle name="Standard 8 3 2 2 2 3" xfId="2316"/>
    <cellStyle name="Standard 8 3 2 2 2 4" xfId="2317"/>
    <cellStyle name="Standard 8 3 2 2 3" xfId="2318"/>
    <cellStyle name="Standard 8 3 2 2 3 2" xfId="2319"/>
    <cellStyle name="Standard 8 3 2 2 3 3" xfId="2320"/>
    <cellStyle name="Standard 8 3 2 2 3 4" xfId="2321"/>
    <cellStyle name="Standard 8 3 2 2 4" xfId="2322"/>
    <cellStyle name="Standard 8 3 2 2 5" xfId="2323"/>
    <cellStyle name="Standard 8 3 2 2 6" xfId="2324"/>
    <cellStyle name="Standard 8 3 2 3" xfId="2325"/>
    <cellStyle name="Standard 8 3 2 3 2" xfId="2326"/>
    <cellStyle name="Standard 8 3 2 3 3" xfId="2327"/>
    <cellStyle name="Standard 8 3 2 3 4" xfId="2328"/>
    <cellStyle name="Standard 8 3 2 4" xfId="2329"/>
    <cellStyle name="Standard 8 3 2 4 2" xfId="2330"/>
    <cellStyle name="Standard 8 3 2 4 3" xfId="2331"/>
    <cellStyle name="Standard 8 3 2 4 4" xfId="2332"/>
    <cellStyle name="Standard 8 3 2 5" xfId="2333"/>
    <cellStyle name="Standard 8 3 2 5 2" xfId="2334"/>
    <cellStyle name="Standard 8 3 2 5 3" xfId="2335"/>
    <cellStyle name="Standard 8 3 2 6" xfId="2336"/>
    <cellStyle name="Standard 8 3 2 7" xfId="2337"/>
    <cellStyle name="Standard 8 3 2 8" xfId="2338"/>
    <cellStyle name="Standard 8 3 3" xfId="157"/>
    <cellStyle name="Standard 8 3 3 2" xfId="2339"/>
    <cellStyle name="Standard 8 3 3 2 2" xfId="2340"/>
    <cellStyle name="Standard 8 3 3 2 3" xfId="2341"/>
    <cellStyle name="Standard 8 3 3 2 4" xfId="2342"/>
    <cellStyle name="Standard 8 3 3 3" xfId="2343"/>
    <cellStyle name="Standard 8 3 3 3 2" xfId="2344"/>
    <cellStyle name="Standard 8 3 3 3 3" xfId="2345"/>
    <cellStyle name="Standard 8 3 3 3 4" xfId="2346"/>
    <cellStyle name="Standard 8 3 3 4" xfId="2347"/>
    <cellStyle name="Standard 8 3 3 5" xfId="2348"/>
    <cellStyle name="Standard 8 3 3 6" xfId="2349"/>
    <cellStyle name="Standard 8 3 4" xfId="2350"/>
    <cellStyle name="Standard 8 3 4 2" xfId="2351"/>
    <cellStyle name="Standard 8 3 4 3" xfId="2352"/>
    <cellStyle name="Standard 8 3 4 4" xfId="2353"/>
    <cellStyle name="Standard 8 3 5" xfId="2354"/>
    <cellStyle name="Standard 8 3 5 2" xfId="2355"/>
    <cellStyle name="Standard 8 3 5 3" xfId="2356"/>
    <cellStyle name="Standard 8 3 5 4" xfId="2357"/>
    <cellStyle name="Standard 8 3 6" xfId="2358"/>
    <cellStyle name="Standard 8 3 6 2" xfId="2359"/>
    <cellStyle name="Standard 8 3 6 3" xfId="2360"/>
    <cellStyle name="Standard 8 3 7" xfId="2361"/>
    <cellStyle name="Standard 8 3 8" xfId="2362"/>
    <cellStyle name="Standard 8 3 9" xfId="2363"/>
    <cellStyle name="Standard 8 4" xfId="94"/>
    <cellStyle name="Standard 8 4 2" xfId="159"/>
    <cellStyle name="Standard 8 4 2 2" xfId="2364"/>
    <cellStyle name="Standard 8 4 2 2 2" xfId="2365"/>
    <cellStyle name="Standard 8 4 2 2 3" xfId="2366"/>
    <cellStyle name="Standard 8 4 2 2 4" xfId="2367"/>
    <cellStyle name="Standard 8 4 2 3" xfId="2368"/>
    <cellStyle name="Standard 8 4 2 3 2" xfId="2369"/>
    <cellStyle name="Standard 8 4 2 3 3" xfId="2370"/>
    <cellStyle name="Standard 8 4 2 3 4" xfId="2371"/>
    <cellStyle name="Standard 8 4 2 4" xfId="2372"/>
    <cellStyle name="Standard 8 4 2 5" xfId="2373"/>
    <cellStyle name="Standard 8 4 2 6" xfId="2374"/>
    <cellStyle name="Standard 8 4 3" xfId="2375"/>
    <cellStyle name="Standard 8 4 3 2" xfId="2376"/>
    <cellStyle name="Standard 8 4 3 3" xfId="2377"/>
    <cellStyle name="Standard 8 4 3 4" xfId="2378"/>
    <cellStyle name="Standard 8 4 4" xfId="2379"/>
    <cellStyle name="Standard 8 4 4 2" xfId="2380"/>
    <cellStyle name="Standard 8 4 4 3" xfId="2381"/>
    <cellStyle name="Standard 8 4 4 4" xfId="2382"/>
    <cellStyle name="Standard 8 4 5" xfId="2383"/>
    <cellStyle name="Standard 8 4 5 2" xfId="2384"/>
    <cellStyle name="Standard 8 4 5 3" xfId="2385"/>
    <cellStyle name="Standard 8 4 6" xfId="2386"/>
    <cellStyle name="Standard 8 4 7" xfId="2387"/>
    <cellStyle name="Standard 8 4 8" xfId="2388"/>
    <cellStyle name="Standard 8 5" xfId="148"/>
    <cellStyle name="Standard 8 5 2" xfId="2389"/>
    <cellStyle name="Standard 8 5 2 2" xfId="2390"/>
    <cellStyle name="Standard 8 5 2 3" xfId="2391"/>
    <cellStyle name="Standard 8 5 2 4" xfId="2392"/>
    <cellStyle name="Standard 8 5 3" xfId="2393"/>
    <cellStyle name="Standard 8 5 3 2" xfId="2394"/>
    <cellStyle name="Standard 8 5 3 3" xfId="2395"/>
    <cellStyle name="Standard 8 5 3 4" xfId="2396"/>
    <cellStyle name="Standard 8 5 4" xfId="2397"/>
    <cellStyle name="Standard 8 5 5" xfId="2398"/>
    <cellStyle name="Standard 8 5 6" xfId="2399"/>
    <cellStyle name="Standard 8 6" xfId="2400"/>
    <cellStyle name="Standard 8 6 2" xfId="2401"/>
    <cellStyle name="Standard 8 6 2 2" xfId="2402"/>
    <cellStyle name="Standard 8 6 2 3" xfId="2403"/>
    <cellStyle name="Standard 8 6 2 4" xfId="2404"/>
    <cellStyle name="Standard 8 6 3" xfId="2405"/>
    <cellStyle name="Standard 8 6 3 2" xfId="2406"/>
    <cellStyle name="Standard 8 6 3 3" xfId="2407"/>
    <cellStyle name="Standard 8 6 3 4" xfId="2408"/>
    <cellStyle name="Standard 8 6 4" xfId="2409"/>
    <cellStyle name="Standard 8 6 5" xfId="2410"/>
    <cellStyle name="Standard 8 6 6" xfId="2411"/>
    <cellStyle name="Standard 8 7" xfId="2412"/>
    <cellStyle name="Standard 8 7 2" xfId="2413"/>
    <cellStyle name="Standard 8 7 3" xfId="2414"/>
    <cellStyle name="Standard 8 7 4" xfId="2415"/>
    <cellStyle name="Standard 8 8" xfId="2416"/>
    <cellStyle name="Standard 8 8 2" xfId="2417"/>
    <cellStyle name="Standard 8 8 3" xfId="2418"/>
    <cellStyle name="Standard 8 8 4" xfId="2419"/>
    <cellStyle name="Standard 8 9" xfId="2420"/>
    <cellStyle name="Standard 8 9 2" xfId="2421"/>
    <cellStyle name="Standard 8 9 3" xfId="2422"/>
    <cellStyle name="Standard 9" xfId="160"/>
    <cellStyle name="Standard 9 2" xfId="2423"/>
    <cellStyle name="Standard 9 2 2" xfId="2424"/>
    <cellStyle name="Standard 9 2 3" xfId="2425"/>
    <cellStyle name="Standard 9 2 4" xfId="2426"/>
    <cellStyle name="Standard 9 3" xfId="2427"/>
    <cellStyle name="Standard 9 3 2" xfId="2428"/>
    <cellStyle name="Standard 9 3 3" xfId="2429"/>
    <cellStyle name="Standard 9 3 4" xfId="2430"/>
    <cellStyle name="Standard 9 4" xfId="2431"/>
    <cellStyle name="Standard 9 5" xfId="2432"/>
    <cellStyle name="Standard 9 6" xfId="2433"/>
    <cellStyle name="Währung 2" xfId="95"/>
    <cellStyle name="Währung 2 2" xfId="2434"/>
    <cellStyle name="Währung 2 3" xfId="2435"/>
    <cellStyle name="Währung 3" xfId="2436"/>
  </cellStyles>
  <dxfs count="0"/>
  <tableStyles count="0" defaultTableStyle="TableStyleMedium2" defaultPivotStyle="PivotStyleLight16"/>
  <colors>
    <mruColors>
      <color rgb="FFFFCC99"/>
      <color rgb="FFF2F721"/>
      <color rgb="FFB1A0C7"/>
      <color rgb="FFFFCC9A"/>
      <color rgb="FF969696"/>
      <color rgb="FF808080"/>
      <color rgb="FFB2B2B2"/>
      <color rgb="FFCCFFCC"/>
      <color rgb="FF68FFCC"/>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ndardszenario/mixing_and_loading/MuL_solid_UebersichtDa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ebersicht"/>
      <sheetName val="Granules knapsack"/>
      <sheetName val="Granules knapsack per kg a.s."/>
      <sheetName val="Powder knapsack per kg a.s."/>
      <sheetName val="Granules tank"/>
      <sheetName val="Granules tank per kg a.s."/>
      <sheetName val="Powder tank"/>
      <sheetName val="Powder tank per kg a.s."/>
      <sheetName val="Handling solids"/>
      <sheetName val="Tabelle1"/>
      <sheetName val="AOEM Granules raw"/>
      <sheetName val="AOEM_Granules_tank_raw"/>
      <sheetName val="AOEM_Powder_tank_raw"/>
      <sheetName val="AOEM_handheld_tank_raw"/>
    </sheetNames>
    <sheetDataSet>
      <sheetData sheetId="0"/>
      <sheetData sheetId="1"/>
      <sheetData sheetId="2"/>
      <sheetData sheetId="3"/>
      <sheetData sheetId="4"/>
      <sheetData sheetId="5"/>
      <sheetData sheetId="6"/>
      <sheetData sheetId="7"/>
      <sheetData sheetId="8"/>
      <sheetData sheetId="9"/>
      <sheetData sheetId="10">
        <row r="2">
          <cell r="G2">
            <v>520.70000000000005</v>
          </cell>
          <cell r="H2">
            <v>2</v>
          </cell>
          <cell r="I2">
            <v>33.6</v>
          </cell>
          <cell r="J2">
            <v>2</v>
          </cell>
          <cell r="K2">
            <v>4</v>
          </cell>
          <cell r="L2">
            <v>5.2</v>
          </cell>
        </row>
        <row r="3">
          <cell r="G3">
            <v>165.6</v>
          </cell>
          <cell r="I3">
            <v>92.7</v>
          </cell>
          <cell r="J3">
            <v>38.5</v>
          </cell>
        </row>
        <row r="4">
          <cell r="G4">
            <v>643.6</v>
          </cell>
          <cell r="H4">
            <v>6.1</v>
          </cell>
          <cell r="I4">
            <v>163.4</v>
          </cell>
          <cell r="K4">
            <v>4</v>
          </cell>
        </row>
        <row r="5">
          <cell r="G5">
            <v>597.1</v>
          </cell>
          <cell r="H5">
            <v>2</v>
          </cell>
          <cell r="I5">
            <v>70.7</v>
          </cell>
          <cell r="K5">
            <v>4</v>
          </cell>
        </row>
        <row r="6">
          <cell r="G6">
            <v>356.3</v>
          </cell>
          <cell r="H6">
            <v>6.5</v>
          </cell>
          <cell r="I6">
            <v>367.6</v>
          </cell>
          <cell r="J6">
            <v>1</v>
          </cell>
          <cell r="K6">
            <v>4</v>
          </cell>
        </row>
        <row r="7">
          <cell r="G7">
            <v>3616.4</v>
          </cell>
          <cell r="H7">
            <v>18.399999999999999</v>
          </cell>
          <cell r="I7">
            <v>914.2</v>
          </cell>
          <cell r="J7">
            <v>9.5</v>
          </cell>
          <cell r="K7">
            <v>4</v>
          </cell>
          <cell r="L7">
            <v>5.2</v>
          </cell>
        </row>
        <row r="8">
          <cell r="G8">
            <v>450.8</v>
          </cell>
          <cell r="H8">
            <v>2</v>
          </cell>
          <cell r="I8">
            <v>861.2</v>
          </cell>
          <cell r="J8">
            <v>6.2</v>
          </cell>
        </row>
        <row r="9">
          <cell r="G9">
            <v>202.7</v>
          </cell>
          <cell r="H9">
            <v>9.1</v>
          </cell>
          <cell r="I9">
            <v>1083.5</v>
          </cell>
        </row>
        <row r="10">
          <cell r="G10">
            <v>725.8</v>
          </cell>
          <cell r="H10">
            <v>5.2</v>
          </cell>
          <cell r="I10">
            <v>52.3</v>
          </cell>
          <cell r="J10">
            <v>6.3</v>
          </cell>
          <cell r="L10">
            <v>5.2</v>
          </cell>
        </row>
        <row r="11">
          <cell r="G11">
            <v>2768.9</v>
          </cell>
          <cell r="H11">
            <v>130.9</v>
          </cell>
          <cell r="I11">
            <v>9087.9</v>
          </cell>
          <cell r="J11">
            <v>168.6</v>
          </cell>
          <cell r="K11">
            <v>4</v>
          </cell>
        </row>
      </sheetData>
      <sheetData sheetId="11"/>
      <sheetData sheetId="12"/>
      <sheetData sheetId="13"/>
    </sheetDataSet>
  </externalBook>
</externalLink>
</file>

<file path=xl/queryTables/queryTable1.xml><?xml version="1.0" encoding="utf-8"?>
<queryTable xmlns="http://schemas.openxmlformats.org/spreadsheetml/2006/main" name="Mappe4" connectionId="1" autoFormatId="16" applyNumberFormats="0" applyBorderFormats="0" applyFontFormats="1" applyPatternFormats="1" applyAlignmentFormats="0" applyWidthHeightFormats="0"/>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83"/>
  <sheetViews>
    <sheetView tabSelected="1" zoomScale="75" workbookViewId="0">
      <selection activeCell="B6" sqref="B6"/>
    </sheetView>
  </sheetViews>
  <sheetFormatPr baseColWidth="10" defaultColWidth="10" defaultRowHeight="24.95" customHeight="1"/>
  <cols>
    <col min="1" max="1" width="22.7109375" style="364" customWidth="1"/>
    <col min="2" max="2" width="97.42578125" style="364" bestFit="1" customWidth="1"/>
    <col min="3" max="3" width="8" style="365" customWidth="1"/>
    <col min="4" max="4" width="5.28515625" style="364" customWidth="1"/>
    <col min="5" max="5" width="81.7109375" style="366" customWidth="1"/>
    <col min="6" max="6" width="10" style="364" customWidth="1"/>
    <col min="7" max="7" width="5.28515625" style="367" customWidth="1"/>
    <col min="8" max="8" width="9.140625" style="365" bestFit="1" customWidth="1"/>
    <col min="9" max="9" width="22.5703125" style="365" bestFit="1" customWidth="1"/>
    <col min="10" max="16384" width="10" style="364"/>
  </cols>
  <sheetData>
    <row r="1" spans="1:9" ht="15" customHeight="1"/>
    <row r="2" spans="1:9" ht="33" customHeight="1">
      <c r="B2" s="1316" t="s">
        <v>123</v>
      </c>
      <c r="C2" s="1317"/>
      <c r="D2" s="1317"/>
      <c r="E2" s="1318"/>
    </row>
    <row r="3" spans="1:9" ht="15" customHeight="1">
      <c r="B3" s="368"/>
      <c r="C3" s="368"/>
      <c r="D3" s="368"/>
      <c r="E3" s="368"/>
    </row>
    <row r="4" spans="1:9" ht="70.5" customHeight="1">
      <c r="A4" s="369"/>
      <c r="C4" s="368"/>
      <c r="D4" s="368"/>
      <c r="E4" s="368"/>
      <c r="G4" s="364"/>
      <c r="I4" s="367"/>
    </row>
    <row r="5" spans="1:9" s="444" customFormat="1" ht="15" customHeight="1">
      <c r="B5" s="1139"/>
      <c r="C5" s="375"/>
      <c r="D5" s="375"/>
      <c r="E5" s="375"/>
      <c r="G5" s="376"/>
      <c r="H5" s="372"/>
      <c r="I5" s="377"/>
    </row>
    <row r="6" spans="1:9" s="444" customFormat="1" ht="18" customHeight="1">
      <c r="B6" s="447" t="str">
        <f>'spraying_in+outdoor_manual'!B2&amp;'spraying_in+outdoor_manual'!B3</f>
        <v>Manual spray treatment - in and around buildings</v>
      </c>
      <c r="C6" s="375"/>
      <c r="D6" s="375"/>
      <c r="E6" s="375"/>
      <c r="G6" s="376"/>
      <c r="H6" s="372"/>
      <c r="I6" s="377"/>
    </row>
    <row r="7" spans="1:9" s="688" customFormat="1" ht="18" customHeight="1">
      <c r="B7" s="447" t="str">
        <f>'spraying_in+outdoors_down_liq'!B2&amp;'spraying_in+outdoors_down_liq'!B3</f>
        <v>Manual spray treatment downwards - formulation type: liquid; in and around buildings</v>
      </c>
      <c r="C7" s="375"/>
      <c r="D7" s="375"/>
      <c r="E7" s="375"/>
      <c r="G7" s="376"/>
      <c r="H7" s="372"/>
      <c r="I7" s="377"/>
    </row>
    <row r="8" spans="1:9" s="688" customFormat="1" ht="18" customHeight="1">
      <c r="B8" s="447" t="str">
        <f>'spraying_in+outdoors_down_gra'!B2&amp;'spraying_in+outdoors_down_gra'!B3</f>
        <v xml:space="preserve">Manual spray treatment downwards - formulation type: granules; in and around buildings </v>
      </c>
      <c r="C8" s="375"/>
      <c r="D8" s="375"/>
      <c r="E8" s="375"/>
      <c r="G8" s="376"/>
      <c r="H8" s="372"/>
      <c r="I8" s="377"/>
    </row>
    <row r="9" spans="1:9" s="444" customFormat="1" ht="18" customHeight="1">
      <c r="B9" s="1243" t="str">
        <f>'spraying  outdoors_manual'!B2&amp;'spraying  outdoors_manual'!B3</f>
        <v>Spray treatment of trees from ground using hand-held sprayers - outdoors</v>
      </c>
      <c r="C9" s="375"/>
      <c r="D9" s="375"/>
      <c r="E9" s="375"/>
      <c r="G9" s="376"/>
      <c r="H9" s="372"/>
      <c r="I9" s="377"/>
    </row>
    <row r="10" spans="1:9" s="448" customFormat="1" ht="18" customHeight="1">
      <c r="B10" s="1243" t="str">
        <f>spraying_outdoors_vehicle!B2&amp;spraying_outdoors_vehicle!B3</f>
        <v>Spray treatment of trees – vehicle mounted</v>
      </c>
      <c r="C10" s="375"/>
      <c r="D10" s="375"/>
      <c r="E10" s="375"/>
      <c r="G10" s="376"/>
      <c r="H10" s="372"/>
      <c r="I10" s="377"/>
    </row>
    <row r="11" spans="1:9" s="448" customFormat="1" ht="18" customHeight="1">
      <c r="B11" s="1243" t="str">
        <f>spraying_outdoors_aerial!B2</f>
        <v>Aerial spray treatment</v>
      </c>
      <c r="C11" s="375"/>
      <c r="D11" s="375"/>
      <c r="E11" s="375"/>
      <c r="G11" s="376"/>
      <c r="H11" s="372"/>
      <c r="I11" s="377"/>
    </row>
    <row r="12" spans="1:9" s="721" customFormat="1" ht="18" customHeight="1">
      <c r="A12" s="364"/>
      <c r="B12" s="1243" t="str">
        <f>fogging!B2&amp;fogging!B3</f>
        <v>Fogging - indoors; thermal fogging or cold fogging</v>
      </c>
      <c r="C12" s="375"/>
      <c r="D12" s="375"/>
      <c r="E12" s="375"/>
      <c r="G12" s="376"/>
      <c r="H12" s="372"/>
      <c r="I12" s="377"/>
    </row>
    <row r="13" spans="1:9" s="1136" customFormat="1" ht="36" customHeight="1">
      <c r="B13" s="1284" t="str">
        <f>dusting_powered_equipment!B2&amp;dusting_powered_equipment!B3</f>
        <v>Dusting with manual and/or powered (bellows or piston type) hand-held dusting equipment - for treatment of localised nests</v>
      </c>
      <c r="C13" s="375"/>
      <c r="D13" s="375"/>
      <c r="E13" s="375"/>
      <c r="G13" s="376"/>
      <c r="H13" s="372"/>
      <c r="I13" s="377"/>
    </row>
    <row r="14" spans="1:9" s="721" customFormat="1" ht="18" customHeight="1">
      <c r="A14" s="364"/>
      <c r="B14" s="1243" t="str">
        <f>'dusting_small scale'!B2&amp;'dusting_small scale'!B3</f>
        <v>Small scale dusting - directly from package in downward direction</v>
      </c>
      <c r="C14" s="375"/>
      <c r="D14" s="375"/>
      <c r="E14" s="375"/>
      <c r="G14" s="376"/>
      <c r="H14" s="372"/>
      <c r="I14" s="377"/>
    </row>
    <row r="15" spans="1:9" s="721" customFormat="1" ht="18" customHeight="1">
      <c r="A15" s="688"/>
      <c r="B15" s="1243" t="str">
        <f>scattering_granules!B2&amp;scattering_granules!B3</f>
        <v>Scattering granules - directly from package or from bucket with spoon or beaker</v>
      </c>
      <c r="C15" s="375"/>
      <c r="D15" s="375"/>
      <c r="E15" s="375"/>
      <c r="G15" s="376"/>
      <c r="H15" s="372"/>
      <c r="I15" s="377"/>
    </row>
    <row r="16" spans="1:9" s="688" customFormat="1" ht="18" customHeight="1">
      <c r="B16" s="1243" t="str">
        <f>'brushing_liquid '!B2&amp;'brushing_liquid '!B3</f>
        <v>Brush treatment - formulation type: liquid</v>
      </c>
      <c r="C16" s="375"/>
      <c r="D16" s="375"/>
      <c r="E16" s="375"/>
      <c r="G16" s="376"/>
      <c r="H16" s="372"/>
      <c r="I16" s="377"/>
    </row>
    <row r="17" spans="1:9" s="688" customFormat="1" ht="18" customHeight="1">
      <c r="B17" s="1243" t="str">
        <f>brushing_granules!B2&amp;brushing_granules!B3</f>
        <v>Brush treatment - formulation type: granules</v>
      </c>
      <c r="C17" s="375"/>
      <c r="D17" s="375"/>
      <c r="E17" s="375"/>
      <c r="G17" s="376"/>
      <c r="H17" s="372"/>
      <c r="I17" s="377"/>
    </row>
    <row r="18" spans="1:9" s="721" customFormat="1" ht="18" customHeight="1">
      <c r="A18" s="364"/>
      <c r="B18" s="1243" t="str">
        <f>brushing_spraying_sec_expo!B2&amp;" - "&amp;brushing_spraying_sec_expo!B14</f>
        <v>Secondary exposure – spray or brush treatment - Handling of processed cardboards</v>
      </c>
      <c r="C18" s="375"/>
      <c r="D18" s="375"/>
      <c r="E18" s="375"/>
      <c r="G18" s="376"/>
      <c r="H18" s="372"/>
      <c r="I18" s="377"/>
    </row>
    <row r="19" spans="1:9" s="370" customFormat="1" ht="18" customHeight="1">
      <c r="B19" s="1243" t="str">
        <f>pouring_liquid!B2&amp;pouring_liquid!B3</f>
        <v>Pouring with a watering can - formulation type: liquid</v>
      </c>
      <c r="C19" s="375"/>
      <c r="D19" s="375"/>
      <c r="E19" s="375"/>
      <c r="G19" s="376"/>
      <c r="H19" s="372"/>
      <c r="I19" s="377"/>
    </row>
    <row r="20" spans="1:9" s="370" customFormat="1" ht="18" customHeight="1">
      <c r="B20" s="1243" t="str">
        <f>pouring_granules!B2&amp;pouring_granules!B3</f>
        <v>Pouring with a watering can - formulation type: granules</v>
      </c>
      <c r="C20" s="375"/>
      <c r="D20" s="375"/>
      <c r="E20" s="375"/>
      <c r="G20" s="376"/>
      <c r="H20" s="372"/>
      <c r="I20" s="377"/>
    </row>
    <row r="21" spans="1:9" s="370" customFormat="1" ht="18" customHeight="1">
      <c r="B21" s="447" t="str">
        <f>cartridge_gun_rtu!B2</f>
        <v>Application with a cartridge gun</v>
      </c>
      <c r="C21" s="375"/>
      <c r="D21" s="375"/>
      <c r="E21" s="375"/>
      <c r="G21" s="376"/>
      <c r="H21" s="372"/>
      <c r="I21" s="372"/>
    </row>
    <row r="22" spans="1:9" s="370" customFormat="1" ht="18" customHeight="1">
      <c r="B22" s="447" t="str">
        <f>rtu_bait_station_open_design!B2&amp;rtu_bait_station_open_design!B3</f>
        <v>Ready-to-use bait station - bait accessible to hand</v>
      </c>
      <c r="C22" s="375"/>
      <c r="D22" s="375"/>
      <c r="E22" s="375"/>
      <c r="G22" s="376"/>
      <c r="H22" s="372"/>
      <c r="I22" s="372"/>
    </row>
    <row r="23" spans="1:9" s="721" customFormat="1" ht="18" customHeight="1">
      <c r="B23" s="447" t="str">
        <f>rtu_bait_station_inaccessible!B2&amp;rtu_bait_station_inaccessible!B3</f>
        <v>Ready-to-use bait station - bait inaccessible to hand due to e.g. additional barrier layer or retarded release of b.p.</v>
      </c>
      <c r="C23" s="375"/>
      <c r="D23" s="375"/>
      <c r="E23" s="375"/>
      <c r="G23" s="376"/>
      <c r="H23" s="372"/>
      <c r="I23" s="372"/>
    </row>
    <row r="24" spans="1:9" s="370" customFormat="1" ht="18" customHeight="1">
      <c r="B24" s="447" t="str">
        <f>refillable_bait_station_liquid!B2&amp;refillable_bait_station_liquid!B3</f>
        <v>Refillable bait station - formulation type: liquid</v>
      </c>
      <c r="C24" s="375"/>
      <c r="D24" s="375"/>
      <c r="E24" s="375"/>
      <c r="G24" s="364"/>
      <c r="H24" s="372"/>
      <c r="I24" s="372"/>
    </row>
    <row r="25" spans="1:9" s="444" customFormat="1" ht="18" customHeight="1">
      <c r="B25" s="447" t="str">
        <f>refillable_bait_station_granule!B2&amp;refillable_bait_station_granule!B3</f>
        <v>Refillable bait station - formulation type: granules</v>
      </c>
      <c r="C25" s="375"/>
      <c r="D25" s="375"/>
      <c r="E25" s="375"/>
      <c r="G25" s="364"/>
      <c r="H25" s="372"/>
      <c r="I25" s="372"/>
    </row>
    <row r="26" spans="1:9" s="370" customFormat="1" ht="15">
      <c r="C26" s="375"/>
      <c r="D26" s="375"/>
      <c r="E26" s="375"/>
      <c r="G26" s="376"/>
      <c r="H26" s="372"/>
      <c r="I26" s="372"/>
    </row>
    <row r="27" spans="1:9" s="688" customFormat="1" ht="15">
      <c r="C27" s="375"/>
      <c r="D27" s="375"/>
      <c r="E27" s="375"/>
      <c r="G27" s="376"/>
      <c r="H27" s="372"/>
      <c r="I27" s="372"/>
    </row>
    <row r="28" spans="1:9" s="715" customFormat="1" ht="15">
      <c r="C28" s="375"/>
      <c r="D28" s="375"/>
      <c r="E28" s="375"/>
      <c r="G28" s="376"/>
      <c r="H28" s="372"/>
      <c r="I28" s="372"/>
    </row>
    <row r="29" spans="1:9" s="370" customFormat="1" ht="15">
      <c r="C29" s="375"/>
      <c r="D29" s="375"/>
      <c r="E29" s="375"/>
      <c r="G29" s="376"/>
      <c r="H29" s="372"/>
      <c r="I29" s="372"/>
    </row>
    <row r="30" spans="1:9" s="717" customFormat="1" ht="18">
      <c r="A30" s="364"/>
      <c r="B30" s="447"/>
      <c r="C30" s="375"/>
      <c r="D30" s="375"/>
      <c r="E30" s="375"/>
      <c r="G30" s="376"/>
      <c r="H30" s="372"/>
      <c r="I30" s="372"/>
    </row>
    <row r="31" spans="1:9" s="370" customFormat="1" ht="15">
      <c r="A31" s="364"/>
      <c r="B31" s="364"/>
      <c r="C31" s="375"/>
      <c r="D31" s="375"/>
      <c r="E31" s="375"/>
      <c r="G31" s="376"/>
      <c r="H31" s="372"/>
      <c r="I31" s="372"/>
    </row>
    <row r="32" spans="1:9" s="370" customFormat="1" ht="15">
      <c r="A32" s="364" t="s">
        <v>20</v>
      </c>
      <c r="B32" s="364"/>
      <c r="C32" s="375"/>
      <c r="D32" s="375"/>
      <c r="E32" s="375"/>
      <c r="G32" s="376"/>
      <c r="H32" s="372"/>
      <c r="I32" s="372"/>
    </row>
    <row r="33" spans="1:9" s="370" customFormat="1" ht="15">
      <c r="A33" s="364"/>
      <c r="D33" s="364"/>
      <c r="E33" s="364"/>
      <c r="G33" s="376"/>
      <c r="H33" s="372"/>
      <c r="I33" s="372"/>
    </row>
    <row r="34" spans="1:9" s="370" customFormat="1" ht="15">
      <c r="A34" s="364"/>
      <c r="B34" s="364"/>
      <c r="C34" s="364"/>
      <c r="D34" s="364"/>
      <c r="E34" s="364"/>
      <c r="G34" s="376"/>
      <c r="H34" s="372"/>
      <c r="I34" s="372"/>
    </row>
    <row r="35" spans="1:9" s="370" customFormat="1" ht="15">
      <c r="A35" s="364"/>
      <c r="B35" s="364"/>
      <c r="C35" s="364"/>
      <c r="D35" s="364"/>
      <c r="E35" s="364"/>
      <c r="G35" s="376"/>
      <c r="H35" s="372"/>
      <c r="I35" s="372"/>
    </row>
    <row r="36" spans="1:9" s="370" customFormat="1" ht="15">
      <c r="A36" s="364"/>
      <c r="B36" s="364"/>
      <c r="C36" s="364"/>
      <c r="D36" s="364"/>
      <c r="E36" s="364"/>
      <c r="G36" s="376"/>
      <c r="H36" s="372"/>
      <c r="I36" s="372"/>
    </row>
    <row r="37" spans="1:9" s="370" customFormat="1" ht="12.75">
      <c r="A37" s="364"/>
      <c r="B37" s="364"/>
      <c r="C37" s="364"/>
      <c r="D37" s="364"/>
      <c r="E37" s="364"/>
    </row>
    <row r="38" spans="1:9" s="370" customFormat="1" ht="15">
      <c r="A38" s="364"/>
      <c r="B38" s="364"/>
      <c r="C38" s="364"/>
      <c r="D38" s="364"/>
      <c r="E38" s="364"/>
      <c r="G38" s="373"/>
      <c r="H38" s="374"/>
      <c r="I38" s="375"/>
    </row>
    <row r="39" spans="1:9" s="370" customFormat="1" ht="15">
      <c r="A39" s="364"/>
      <c r="B39" s="364"/>
      <c r="C39" s="364"/>
      <c r="D39" s="364"/>
      <c r="E39" s="364"/>
      <c r="F39" s="364"/>
      <c r="G39" s="373"/>
      <c r="H39" s="374"/>
      <c r="I39" s="375"/>
    </row>
    <row r="40" spans="1:9" s="370" customFormat="1" ht="15">
      <c r="A40" s="364"/>
      <c r="B40" s="364"/>
      <c r="C40" s="364"/>
      <c r="D40" s="364"/>
      <c r="E40" s="364"/>
      <c r="F40" s="364"/>
      <c r="G40" s="373"/>
      <c r="H40" s="374"/>
      <c r="I40" s="375"/>
    </row>
    <row r="41" spans="1:9" s="370" customFormat="1" ht="15">
      <c r="A41" s="364"/>
      <c r="B41" s="364"/>
      <c r="C41" s="364"/>
      <c r="D41" s="364"/>
      <c r="E41" s="364"/>
      <c r="F41" s="364"/>
      <c r="G41" s="373"/>
      <c r="H41" s="374"/>
      <c r="I41" s="375"/>
    </row>
    <row r="42" spans="1:9" s="370" customFormat="1" ht="12.75">
      <c r="A42" s="364"/>
      <c r="B42" s="364"/>
      <c r="C42" s="364"/>
      <c r="D42" s="364"/>
      <c r="E42" s="364"/>
      <c r="F42" s="364"/>
    </row>
    <row r="43" spans="1:9" ht="15" customHeight="1">
      <c r="C43" s="364"/>
      <c r="E43" s="364"/>
      <c r="G43" s="364"/>
      <c r="H43" s="364"/>
      <c r="I43" s="364"/>
    </row>
    <row r="44" spans="1:9" ht="15" customHeight="1">
      <c r="C44" s="364"/>
      <c r="E44" s="364"/>
      <c r="G44" s="364"/>
      <c r="H44" s="364"/>
      <c r="I44" s="364"/>
    </row>
    <row r="45" spans="1:9" ht="24.95" customHeight="1">
      <c r="C45" s="364"/>
      <c r="E45" s="364"/>
      <c r="G45" s="364"/>
      <c r="H45" s="364"/>
      <c r="I45" s="364"/>
    </row>
    <row r="46" spans="1:9" ht="24.95" customHeight="1">
      <c r="C46" s="364"/>
      <c r="E46" s="364"/>
      <c r="G46" s="364"/>
      <c r="H46" s="364"/>
      <c r="I46" s="364"/>
    </row>
    <row r="47" spans="1:9" ht="24.95" customHeight="1">
      <c r="C47" s="364"/>
      <c r="E47" s="364"/>
      <c r="G47" s="364"/>
      <c r="H47" s="364"/>
      <c r="I47" s="364"/>
    </row>
    <row r="48" spans="1:9" ht="24.95" customHeight="1">
      <c r="C48" s="364"/>
      <c r="E48" s="364"/>
      <c r="G48" s="364"/>
      <c r="H48" s="364"/>
      <c r="I48" s="364"/>
    </row>
    <row r="49" spans="1:243" ht="24.95" customHeight="1">
      <c r="C49" s="364"/>
      <c r="E49" s="364"/>
      <c r="G49" s="364"/>
      <c r="H49" s="364"/>
      <c r="I49" s="364"/>
    </row>
    <row r="50" spans="1:243" ht="24.95" customHeight="1">
      <c r="C50" s="364"/>
      <c r="E50" s="364"/>
      <c r="F50" s="370"/>
      <c r="G50" s="364"/>
      <c r="H50" s="364"/>
      <c r="I50" s="364"/>
    </row>
    <row r="51" spans="1:243" ht="24.95" customHeight="1">
      <c r="B51" s="371"/>
      <c r="C51" s="370"/>
      <c r="E51" s="364"/>
      <c r="F51" s="370"/>
      <c r="G51" s="364"/>
      <c r="H51" s="364"/>
      <c r="I51" s="364"/>
    </row>
    <row r="52" spans="1:243" ht="24.95" customHeight="1">
      <c r="A52" s="371"/>
      <c r="B52" s="365"/>
      <c r="C52" s="364"/>
      <c r="D52" s="370"/>
      <c r="E52" s="370"/>
      <c r="G52" s="364"/>
      <c r="H52" s="364"/>
      <c r="I52" s="364"/>
    </row>
    <row r="53" spans="1:243" ht="12.75">
      <c r="A53" s="365"/>
      <c r="B53" s="365"/>
      <c r="C53" s="364"/>
      <c r="E53" s="364"/>
      <c r="G53" s="364"/>
      <c r="H53" s="364"/>
      <c r="I53" s="364"/>
    </row>
    <row r="54" spans="1:243" s="378" customFormat="1" ht="21" customHeight="1">
      <c r="A54" s="365"/>
      <c r="B54" s="365"/>
      <c r="C54" s="364"/>
      <c r="D54" s="364"/>
      <c r="E54" s="364"/>
      <c r="F54" s="364"/>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c r="BB54" s="370"/>
      <c r="BC54" s="370"/>
      <c r="BD54" s="370"/>
      <c r="BE54" s="370"/>
      <c r="BF54" s="370"/>
      <c r="BG54" s="370"/>
      <c r="BH54" s="370"/>
      <c r="BI54" s="370"/>
      <c r="BJ54" s="370"/>
      <c r="BK54" s="370"/>
      <c r="BL54" s="370"/>
      <c r="BM54" s="370"/>
      <c r="BN54" s="370"/>
      <c r="BO54" s="370"/>
      <c r="BP54" s="370"/>
      <c r="BQ54" s="370"/>
      <c r="BR54" s="370"/>
      <c r="BS54" s="370"/>
      <c r="BT54" s="370"/>
      <c r="BU54" s="370"/>
      <c r="BV54" s="370"/>
      <c r="BW54" s="370"/>
      <c r="BX54" s="370"/>
      <c r="BY54" s="370"/>
      <c r="BZ54" s="370"/>
      <c r="CA54" s="370"/>
      <c r="CB54" s="370"/>
      <c r="CC54" s="370"/>
      <c r="CD54" s="370"/>
      <c r="CE54" s="370"/>
      <c r="CF54" s="370"/>
      <c r="CG54" s="370"/>
      <c r="CH54" s="370"/>
      <c r="CI54" s="370"/>
      <c r="CJ54" s="370"/>
      <c r="CK54" s="370"/>
      <c r="CL54" s="370"/>
      <c r="CM54" s="370"/>
      <c r="CN54" s="370"/>
      <c r="CO54" s="370"/>
      <c r="CP54" s="370"/>
      <c r="CQ54" s="370"/>
      <c r="CR54" s="370"/>
      <c r="CS54" s="370"/>
      <c r="CT54" s="370"/>
      <c r="CU54" s="370"/>
      <c r="CV54" s="370"/>
      <c r="CW54" s="370"/>
      <c r="CX54" s="370"/>
      <c r="CY54" s="370"/>
      <c r="CZ54" s="370"/>
      <c r="DA54" s="370"/>
      <c r="DB54" s="370"/>
      <c r="DC54" s="370"/>
      <c r="DD54" s="370"/>
      <c r="DE54" s="370"/>
      <c r="DF54" s="370"/>
      <c r="DG54" s="370"/>
      <c r="DH54" s="370"/>
      <c r="DI54" s="370"/>
      <c r="DJ54" s="370"/>
      <c r="DK54" s="370"/>
      <c r="DL54" s="370"/>
      <c r="DM54" s="370"/>
      <c r="DN54" s="370"/>
      <c r="DO54" s="370"/>
      <c r="DP54" s="370"/>
      <c r="DQ54" s="370"/>
      <c r="DR54" s="370"/>
      <c r="DS54" s="370"/>
      <c r="DT54" s="370"/>
      <c r="DU54" s="370"/>
      <c r="DV54" s="370"/>
      <c r="DW54" s="370"/>
      <c r="DX54" s="370"/>
      <c r="DY54" s="370"/>
      <c r="DZ54" s="370"/>
      <c r="EA54" s="370"/>
      <c r="EB54" s="370"/>
      <c r="EC54" s="370"/>
      <c r="ED54" s="370"/>
      <c r="EE54" s="370"/>
      <c r="EF54" s="370"/>
      <c r="EG54" s="370"/>
      <c r="EH54" s="370"/>
      <c r="EI54" s="370"/>
      <c r="EJ54" s="370"/>
      <c r="EK54" s="370"/>
      <c r="EL54" s="370"/>
      <c r="EM54" s="370"/>
      <c r="EN54" s="370"/>
      <c r="EO54" s="370"/>
      <c r="EP54" s="370"/>
      <c r="EQ54" s="370"/>
      <c r="ER54" s="370"/>
      <c r="ES54" s="370"/>
      <c r="ET54" s="370"/>
      <c r="EU54" s="370"/>
      <c r="EV54" s="370"/>
      <c r="EW54" s="370"/>
      <c r="EX54" s="370"/>
      <c r="EY54" s="370"/>
      <c r="EZ54" s="370"/>
      <c r="FA54" s="370"/>
      <c r="FB54" s="370"/>
      <c r="FC54" s="370"/>
      <c r="FD54" s="370"/>
      <c r="FE54" s="370"/>
      <c r="FF54" s="370"/>
      <c r="FG54" s="370"/>
      <c r="FH54" s="370"/>
      <c r="FI54" s="370"/>
      <c r="FJ54" s="370"/>
      <c r="FK54" s="370"/>
      <c r="FL54" s="370"/>
      <c r="FM54" s="370"/>
      <c r="FN54" s="370"/>
      <c r="FO54" s="370"/>
      <c r="FP54" s="370"/>
      <c r="FQ54" s="370"/>
      <c r="FR54" s="370"/>
      <c r="FS54" s="370"/>
      <c r="FT54" s="370"/>
      <c r="FU54" s="370"/>
      <c r="FV54" s="370"/>
      <c r="FW54" s="370"/>
      <c r="FX54" s="370"/>
      <c r="FY54" s="370"/>
      <c r="FZ54" s="370"/>
      <c r="GA54" s="370"/>
      <c r="GB54" s="370"/>
      <c r="GC54" s="370"/>
      <c r="GD54" s="370"/>
      <c r="GE54" s="370"/>
      <c r="GF54" s="370"/>
      <c r="GG54" s="370"/>
      <c r="GH54" s="370"/>
      <c r="GI54" s="370"/>
      <c r="GJ54" s="370"/>
      <c r="GK54" s="370"/>
      <c r="GL54" s="370"/>
      <c r="GM54" s="370"/>
      <c r="GN54" s="370"/>
      <c r="GO54" s="370"/>
      <c r="GP54" s="370"/>
      <c r="GQ54" s="370"/>
      <c r="GR54" s="370"/>
      <c r="GS54" s="370"/>
      <c r="GT54" s="370"/>
      <c r="GU54" s="370"/>
      <c r="GV54" s="370"/>
      <c r="GW54" s="370"/>
      <c r="GX54" s="370"/>
      <c r="GY54" s="370"/>
      <c r="GZ54" s="370"/>
      <c r="HA54" s="370"/>
      <c r="HB54" s="370"/>
      <c r="HC54" s="370"/>
      <c r="HD54" s="370"/>
      <c r="HE54" s="370"/>
      <c r="HF54" s="370"/>
      <c r="HG54" s="370"/>
      <c r="HH54" s="370"/>
      <c r="HI54" s="370"/>
      <c r="HJ54" s="370"/>
      <c r="HK54" s="370"/>
      <c r="HL54" s="370"/>
      <c r="HM54" s="370"/>
      <c r="HN54" s="370"/>
      <c r="HO54" s="370"/>
      <c r="HP54" s="370"/>
      <c r="HQ54" s="370"/>
      <c r="HR54" s="370"/>
      <c r="HS54" s="370"/>
      <c r="HT54" s="370"/>
      <c r="HU54" s="370"/>
      <c r="HV54" s="370"/>
      <c r="HW54" s="370"/>
      <c r="HX54" s="370"/>
      <c r="HY54" s="370"/>
      <c r="HZ54" s="370"/>
      <c r="IA54" s="370"/>
      <c r="IB54" s="370"/>
      <c r="IC54" s="370"/>
      <c r="ID54" s="370"/>
      <c r="IE54" s="370"/>
      <c r="IF54" s="370"/>
      <c r="IG54" s="370"/>
      <c r="IH54" s="370"/>
      <c r="II54" s="370"/>
    </row>
    <row r="55" spans="1:243" s="370" customFormat="1" ht="24.95" customHeight="1">
      <c r="A55" s="365"/>
      <c r="B55" s="365"/>
      <c r="C55" s="364"/>
      <c r="D55" s="364"/>
      <c r="E55" s="364"/>
      <c r="F55" s="364"/>
    </row>
    <row r="56" spans="1:243" ht="24.95" customHeight="1">
      <c r="A56" s="365"/>
      <c r="B56" s="365"/>
      <c r="C56" s="364"/>
      <c r="E56" s="364"/>
      <c r="G56" s="364"/>
      <c r="H56" s="364"/>
      <c r="I56" s="364"/>
    </row>
    <row r="57" spans="1:243" ht="24.95" customHeight="1">
      <c r="A57" s="365"/>
      <c r="B57" s="365"/>
      <c r="C57" s="364"/>
      <c r="E57" s="364"/>
      <c r="G57" s="364"/>
      <c r="H57" s="364"/>
      <c r="I57" s="364"/>
    </row>
    <row r="58" spans="1:243" ht="24.95" customHeight="1">
      <c r="A58" s="365"/>
      <c r="B58" s="365"/>
      <c r="C58" s="364"/>
      <c r="E58" s="364"/>
      <c r="G58" s="364"/>
      <c r="H58" s="364"/>
      <c r="I58" s="364"/>
    </row>
    <row r="59" spans="1:243" ht="24.95" customHeight="1">
      <c r="A59" s="365"/>
      <c r="B59" s="365"/>
      <c r="C59" s="364"/>
      <c r="E59" s="364"/>
      <c r="G59" s="364"/>
      <c r="H59" s="364"/>
      <c r="I59" s="364"/>
    </row>
    <row r="60" spans="1:243" ht="24.95" customHeight="1">
      <c r="A60" s="365"/>
      <c r="B60" s="365"/>
      <c r="C60" s="364"/>
      <c r="E60" s="364"/>
      <c r="G60" s="364"/>
      <c r="H60" s="364"/>
      <c r="I60" s="364"/>
    </row>
    <row r="61" spans="1:243" ht="24.95" customHeight="1">
      <c r="A61" s="365"/>
      <c r="B61" s="365"/>
      <c r="C61" s="364"/>
      <c r="E61" s="364"/>
      <c r="G61" s="364"/>
      <c r="H61" s="364"/>
      <c r="I61" s="364"/>
    </row>
    <row r="62" spans="1:243" ht="24.95" customHeight="1">
      <c r="A62" s="365"/>
      <c r="B62" s="365"/>
      <c r="C62" s="364"/>
      <c r="E62" s="364"/>
      <c r="G62" s="364"/>
      <c r="H62" s="364"/>
      <c r="I62" s="364"/>
    </row>
    <row r="63" spans="1:243" ht="24.95" customHeight="1">
      <c r="A63" s="365"/>
      <c r="B63" s="365"/>
      <c r="C63" s="364"/>
      <c r="E63" s="364"/>
      <c r="G63" s="364"/>
      <c r="H63" s="364"/>
      <c r="I63" s="364"/>
    </row>
    <row r="64" spans="1:243" ht="24.95" customHeight="1">
      <c r="A64" s="365"/>
      <c r="B64" s="365"/>
      <c r="C64" s="364"/>
      <c r="E64" s="364"/>
      <c r="G64" s="364"/>
      <c r="H64" s="364"/>
      <c r="I64" s="364"/>
    </row>
    <row r="65" spans="1:9" ht="24.95" customHeight="1">
      <c r="A65" s="365"/>
      <c r="E65" s="364"/>
      <c r="G65" s="364"/>
      <c r="H65" s="364"/>
      <c r="I65" s="364"/>
    </row>
    <row r="66" spans="1:9" ht="24.95" customHeight="1">
      <c r="F66" s="370"/>
      <c r="G66" s="364"/>
      <c r="H66" s="364"/>
      <c r="I66" s="364"/>
    </row>
    <row r="67" spans="1:9" ht="24.95" customHeight="1">
      <c r="G67" s="364"/>
      <c r="H67" s="364"/>
      <c r="I67" s="364"/>
    </row>
    <row r="68" spans="1:9" ht="24.95" customHeight="1">
      <c r="G68" s="364"/>
      <c r="H68" s="364"/>
      <c r="I68" s="364"/>
    </row>
    <row r="69" spans="1:9" ht="24.95" customHeight="1">
      <c r="G69" s="364"/>
      <c r="H69" s="364"/>
      <c r="I69" s="364"/>
    </row>
    <row r="70" spans="1:9" s="370" customFormat="1" ht="24" customHeight="1">
      <c r="A70" s="364"/>
      <c r="B70" s="364"/>
      <c r="C70" s="365"/>
      <c r="D70" s="364"/>
      <c r="E70" s="366"/>
      <c r="F70" s="364"/>
    </row>
    <row r="71" spans="1:9" ht="49.5" customHeight="1">
      <c r="G71" s="364"/>
      <c r="H71" s="364"/>
      <c r="I71" s="364"/>
    </row>
    <row r="72" spans="1:9" ht="24.95" customHeight="1">
      <c r="G72" s="364"/>
      <c r="H72" s="364"/>
      <c r="I72" s="364"/>
    </row>
    <row r="73" spans="1:9" ht="24.95" customHeight="1">
      <c r="G73" s="364"/>
      <c r="H73" s="364"/>
      <c r="I73" s="364"/>
    </row>
    <row r="74" spans="1:9" ht="24.95" customHeight="1">
      <c r="G74" s="364"/>
      <c r="H74" s="364"/>
      <c r="I74" s="364"/>
    </row>
    <row r="75" spans="1:9" ht="24.95" customHeight="1">
      <c r="G75" s="364"/>
      <c r="H75" s="364"/>
      <c r="I75" s="364"/>
    </row>
    <row r="76" spans="1:9" ht="24.95" customHeight="1">
      <c r="G76" s="364"/>
      <c r="H76" s="364"/>
      <c r="I76" s="364"/>
    </row>
    <row r="77" spans="1:9" ht="24.95" customHeight="1">
      <c r="G77" s="364"/>
      <c r="H77" s="364"/>
      <c r="I77" s="364"/>
    </row>
    <row r="78" spans="1:9" ht="24.95" customHeight="1">
      <c r="G78" s="364"/>
      <c r="H78" s="364"/>
      <c r="I78" s="364"/>
    </row>
    <row r="79" spans="1:9" ht="24.95" customHeight="1">
      <c r="G79" s="364"/>
      <c r="H79" s="364"/>
      <c r="I79" s="364"/>
    </row>
    <row r="80" spans="1:9" ht="24.95" customHeight="1">
      <c r="G80" s="364"/>
      <c r="H80" s="364"/>
      <c r="I80" s="364"/>
    </row>
    <row r="81" spans="7:9" ht="24.95" customHeight="1">
      <c r="G81" s="364"/>
      <c r="H81" s="364"/>
      <c r="I81" s="364"/>
    </row>
    <row r="82" spans="7:9" ht="24.95" customHeight="1">
      <c r="G82" s="364"/>
      <c r="H82" s="364"/>
      <c r="I82" s="364"/>
    </row>
    <row r="83" spans="7:9" ht="24.95" customHeight="1">
      <c r="G83" s="364"/>
      <c r="H83" s="364"/>
      <c r="I83" s="364"/>
    </row>
  </sheetData>
  <mergeCells count="1">
    <mergeCell ref="B2:E2"/>
  </mergeCells>
  <hyperlinks>
    <hyperlink ref="B13" location="dusting_powered_equipment!A1" display="Dusting with manual and/or powered (bellows or piston type) hand-held dusting equipment 18.8"/>
    <hyperlink ref="B23" location="rtu_bait_station_inaccessible!A1" display="Ready-to-use bait station - inaccessible design 18.15"/>
    <hyperlink ref="B14" location="'dusting_small scale'!A1" display="Small scale dusting 18.9"/>
    <hyperlink ref="B12" location="fogging!A1" display="Fogging 1.15"/>
    <hyperlink ref="B18" location="brushing_spraying_sec_expo!A1" display="Secondary exposure - spray or brush treatment"/>
    <hyperlink ref="B15" location="scattering_granules!A1" display="Scattering granules 1.9"/>
    <hyperlink ref="B8" location="'spraying_in+outdoors_down_gra'!A1" display="Manual spray treatment downwards - granules - indoors &amp; outdoors 1.2"/>
    <hyperlink ref="B7" location="'spraying_in+outdoors_down_liq'!A1" display="Manual spray treatment downwards - liquid - indoors &amp; outdoors 1.2"/>
    <hyperlink ref="B11" location="spraying_outdoors_aerial!A1" display="Aerial spray treatment outdoors 1.5"/>
    <hyperlink ref="B10" location="spraying_outdoors_vehicle!A1" display="Spray treatment outdoors – vehicle mounted 1.4"/>
    <hyperlink ref="B9" location="'spraying  outdoors_manual'!A1" display="Manual spray treatment from ground outdoors 1.3"/>
    <hyperlink ref="B6" location="'spraying_in+outdoor_manual'!A1" display="Manual spray treatment - indoors &amp; outdoors 1.1"/>
    <hyperlink ref="B25" location="refillable_bait_station_granule!A1" display="Refillable bait station - granules VI.1.6"/>
    <hyperlink ref="B24" location="refillable_bait_station_liquid!A1" display="Refillable bait station - liquid VI.1.6"/>
    <hyperlink ref="B22" location="rtu_bait_station_open_design!A1" display="Ready-to-use bait station - open design 18.15"/>
    <hyperlink ref="B21" location="cartridge_gun_rtu!A1" display="Application of bait with cartridge gun VI.1.4"/>
    <hyperlink ref="B20" location="pouring_granules!A1" display="Pour treatment - granules VI.1.3"/>
    <hyperlink ref="B19" location="pouring_liquid!A1" display="Pour treatment - liquid VI.1.3"/>
    <hyperlink ref="B17" location="brushing_granules!A1" display="Brush treatment - granules VI.1.2"/>
    <hyperlink ref="B16" location="'brushing_liquid '!A1" display="Brush treatment - liquid 18.11"/>
  </hyperlinks>
  <pageMargins left="0.78740157499999996" right="0.78740157499999996" top="0.984251969" bottom="0.984251969" header="0.4921259845" footer="0.4921259845"/>
  <pageSetup paperSize="9" scale="24" fitToWidth="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U338"/>
  <sheetViews>
    <sheetView workbookViewId="0"/>
  </sheetViews>
  <sheetFormatPr baseColWidth="10" defaultRowHeight="12.75"/>
  <cols>
    <col min="1" max="1" width="30.5703125" style="917" customWidth="1"/>
    <col min="2" max="2" width="14.42578125" style="917" customWidth="1"/>
    <col min="3" max="3" width="17.28515625" style="917" customWidth="1"/>
    <col min="4" max="4" width="28.7109375" style="917" customWidth="1"/>
    <col min="5" max="5" width="15" style="924" customWidth="1"/>
    <col min="6" max="6" width="15" style="917" customWidth="1"/>
    <col min="7" max="7" width="5.5703125" style="917" customWidth="1"/>
    <col min="8" max="8" width="30.85546875" style="917" customWidth="1"/>
    <col min="9" max="9" width="11.42578125" style="917" customWidth="1"/>
    <col min="10" max="10" width="11.42578125" style="917"/>
    <col min="11" max="11" width="20.28515625" style="917" customWidth="1"/>
    <col min="12" max="12" width="32.140625" style="917" customWidth="1"/>
    <col min="13" max="13" width="11.42578125" style="917" customWidth="1"/>
    <col min="14" max="256" width="11.42578125" style="917"/>
    <col min="257" max="257" width="29.140625" style="917" customWidth="1"/>
    <col min="258" max="258" width="14.42578125" style="917" customWidth="1"/>
    <col min="259" max="259" width="17.28515625" style="917" customWidth="1"/>
    <col min="260" max="260" width="29" style="917" customWidth="1"/>
    <col min="261" max="261" width="14.85546875" style="917" customWidth="1"/>
    <col min="262" max="262" width="17.85546875" style="917" customWidth="1"/>
    <col min="263" max="263" width="6.5703125" style="917" customWidth="1"/>
    <col min="264" max="264" width="10.28515625" style="917" bestFit="1" customWidth="1"/>
    <col min="265" max="265" width="12.42578125" style="917" bestFit="1" customWidth="1"/>
    <col min="266" max="512" width="11.42578125" style="917"/>
    <col min="513" max="513" width="29.140625" style="917" customWidth="1"/>
    <col min="514" max="514" width="14.42578125" style="917" customWidth="1"/>
    <col min="515" max="515" width="17.28515625" style="917" customWidth="1"/>
    <col min="516" max="516" width="29" style="917" customWidth="1"/>
    <col min="517" max="517" width="14.85546875" style="917" customWidth="1"/>
    <col min="518" max="518" width="17.85546875" style="917" customWidth="1"/>
    <col min="519" max="519" width="6.5703125" style="917" customWidth="1"/>
    <col min="520" max="520" width="10.28515625" style="917" bestFit="1" customWidth="1"/>
    <col min="521" max="521" width="12.42578125" style="917" bestFit="1" customWidth="1"/>
    <col min="522" max="768" width="11.42578125" style="917"/>
    <col min="769" max="769" width="29.140625" style="917" customWidth="1"/>
    <col min="770" max="770" width="14.42578125" style="917" customWidth="1"/>
    <col min="771" max="771" width="17.28515625" style="917" customWidth="1"/>
    <col min="772" max="772" width="29" style="917" customWidth="1"/>
    <col min="773" max="773" width="14.85546875" style="917" customWidth="1"/>
    <col min="774" max="774" width="17.85546875" style="917" customWidth="1"/>
    <col min="775" max="775" width="6.5703125" style="917" customWidth="1"/>
    <col min="776" max="776" width="10.28515625" style="917" bestFit="1" customWidth="1"/>
    <col min="777" max="777" width="12.42578125" style="917" bestFit="1" customWidth="1"/>
    <col min="778" max="1024" width="11.42578125" style="917"/>
    <col min="1025" max="1025" width="29.140625" style="917" customWidth="1"/>
    <col min="1026" max="1026" width="14.42578125" style="917" customWidth="1"/>
    <col min="1027" max="1027" width="17.28515625" style="917" customWidth="1"/>
    <col min="1028" max="1028" width="29" style="917" customWidth="1"/>
    <col min="1029" max="1029" width="14.85546875" style="917" customWidth="1"/>
    <col min="1030" max="1030" width="17.85546875" style="917" customWidth="1"/>
    <col min="1031" max="1031" width="6.5703125" style="917" customWidth="1"/>
    <col min="1032" max="1032" width="10.28515625" style="917" bestFit="1" customWidth="1"/>
    <col min="1033" max="1033" width="12.42578125" style="917" bestFit="1" customWidth="1"/>
    <col min="1034" max="1280" width="11.42578125" style="917"/>
    <col min="1281" max="1281" width="29.140625" style="917" customWidth="1"/>
    <col min="1282" max="1282" width="14.42578125" style="917" customWidth="1"/>
    <col min="1283" max="1283" width="17.28515625" style="917" customWidth="1"/>
    <col min="1284" max="1284" width="29" style="917" customWidth="1"/>
    <col min="1285" max="1285" width="14.85546875" style="917" customWidth="1"/>
    <col min="1286" max="1286" width="17.85546875" style="917" customWidth="1"/>
    <col min="1287" max="1287" width="6.5703125" style="917" customWidth="1"/>
    <col min="1288" max="1288" width="10.28515625" style="917" bestFit="1" customWidth="1"/>
    <col min="1289" max="1289" width="12.42578125" style="917" bestFit="1" customWidth="1"/>
    <col min="1290" max="1536" width="11.42578125" style="917"/>
    <col min="1537" max="1537" width="29.140625" style="917" customWidth="1"/>
    <col min="1538" max="1538" width="14.42578125" style="917" customWidth="1"/>
    <col min="1539" max="1539" width="17.28515625" style="917" customWidth="1"/>
    <col min="1540" max="1540" width="29" style="917" customWidth="1"/>
    <col min="1541" max="1541" width="14.85546875" style="917" customWidth="1"/>
    <col min="1542" max="1542" width="17.85546875" style="917" customWidth="1"/>
    <col min="1543" max="1543" width="6.5703125" style="917" customWidth="1"/>
    <col min="1544" max="1544" width="10.28515625" style="917" bestFit="1" customWidth="1"/>
    <col min="1545" max="1545" width="12.42578125" style="917" bestFit="1" customWidth="1"/>
    <col min="1546" max="1792" width="11.42578125" style="917"/>
    <col min="1793" max="1793" width="29.140625" style="917" customWidth="1"/>
    <col min="1794" max="1794" width="14.42578125" style="917" customWidth="1"/>
    <col min="1795" max="1795" width="17.28515625" style="917" customWidth="1"/>
    <col min="1796" max="1796" width="29" style="917" customWidth="1"/>
    <col min="1797" max="1797" width="14.85546875" style="917" customWidth="1"/>
    <col min="1798" max="1798" width="17.85546875" style="917" customWidth="1"/>
    <col min="1799" max="1799" width="6.5703125" style="917" customWidth="1"/>
    <col min="1800" max="1800" width="10.28515625" style="917" bestFit="1" customWidth="1"/>
    <col min="1801" max="1801" width="12.42578125" style="917" bestFit="1" customWidth="1"/>
    <col min="1802" max="2048" width="11.42578125" style="917"/>
    <col min="2049" max="2049" width="29.140625" style="917" customWidth="1"/>
    <col min="2050" max="2050" width="14.42578125" style="917" customWidth="1"/>
    <col min="2051" max="2051" width="17.28515625" style="917" customWidth="1"/>
    <col min="2052" max="2052" width="29" style="917" customWidth="1"/>
    <col min="2053" max="2053" width="14.85546875" style="917" customWidth="1"/>
    <col min="2054" max="2054" width="17.85546875" style="917" customWidth="1"/>
    <col min="2055" max="2055" width="6.5703125" style="917" customWidth="1"/>
    <col min="2056" max="2056" width="10.28515625" style="917" bestFit="1" customWidth="1"/>
    <col min="2057" max="2057" width="12.42578125" style="917" bestFit="1" customWidth="1"/>
    <col min="2058" max="2304" width="11.42578125" style="917"/>
    <col min="2305" max="2305" width="29.140625" style="917" customWidth="1"/>
    <col min="2306" max="2306" width="14.42578125" style="917" customWidth="1"/>
    <col min="2307" max="2307" width="17.28515625" style="917" customWidth="1"/>
    <col min="2308" max="2308" width="29" style="917" customWidth="1"/>
    <col min="2309" max="2309" width="14.85546875" style="917" customWidth="1"/>
    <col min="2310" max="2310" width="17.85546875" style="917" customWidth="1"/>
    <col min="2311" max="2311" width="6.5703125" style="917" customWidth="1"/>
    <col min="2312" max="2312" width="10.28515625" style="917" bestFit="1" customWidth="1"/>
    <col min="2313" max="2313" width="12.42578125" style="917" bestFit="1" customWidth="1"/>
    <col min="2314" max="2560" width="11.42578125" style="917"/>
    <col min="2561" max="2561" width="29.140625" style="917" customWidth="1"/>
    <col min="2562" max="2562" width="14.42578125" style="917" customWidth="1"/>
    <col min="2563" max="2563" width="17.28515625" style="917" customWidth="1"/>
    <col min="2564" max="2564" width="29" style="917" customWidth="1"/>
    <col min="2565" max="2565" width="14.85546875" style="917" customWidth="1"/>
    <col min="2566" max="2566" width="17.85546875" style="917" customWidth="1"/>
    <col min="2567" max="2567" width="6.5703125" style="917" customWidth="1"/>
    <col min="2568" max="2568" width="10.28515625" style="917" bestFit="1" customWidth="1"/>
    <col min="2569" max="2569" width="12.42578125" style="917" bestFit="1" customWidth="1"/>
    <col min="2570" max="2816" width="11.42578125" style="917"/>
    <col min="2817" max="2817" width="29.140625" style="917" customWidth="1"/>
    <col min="2818" max="2818" width="14.42578125" style="917" customWidth="1"/>
    <col min="2819" max="2819" width="17.28515625" style="917" customWidth="1"/>
    <col min="2820" max="2820" width="29" style="917" customWidth="1"/>
    <col min="2821" max="2821" width="14.85546875" style="917" customWidth="1"/>
    <col min="2822" max="2822" width="17.85546875" style="917" customWidth="1"/>
    <col min="2823" max="2823" width="6.5703125" style="917" customWidth="1"/>
    <col min="2824" max="2824" width="10.28515625" style="917" bestFit="1" customWidth="1"/>
    <col min="2825" max="2825" width="12.42578125" style="917" bestFit="1" customWidth="1"/>
    <col min="2826" max="3072" width="11.42578125" style="917"/>
    <col min="3073" max="3073" width="29.140625" style="917" customWidth="1"/>
    <col min="3074" max="3074" width="14.42578125" style="917" customWidth="1"/>
    <col min="3075" max="3075" width="17.28515625" style="917" customWidth="1"/>
    <col min="3076" max="3076" width="29" style="917" customWidth="1"/>
    <col min="3077" max="3077" width="14.85546875" style="917" customWidth="1"/>
    <col min="3078" max="3078" width="17.85546875" style="917" customWidth="1"/>
    <col min="3079" max="3079" width="6.5703125" style="917" customWidth="1"/>
    <col min="3080" max="3080" width="10.28515625" style="917" bestFit="1" customWidth="1"/>
    <col min="3081" max="3081" width="12.42578125" style="917" bestFit="1" customWidth="1"/>
    <col min="3082" max="3328" width="11.42578125" style="917"/>
    <col min="3329" max="3329" width="29.140625" style="917" customWidth="1"/>
    <col min="3330" max="3330" width="14.42578125" style="917" customWidth="1"/>
    <col min="3331" max="3331" width="17.28515625" style="917" customWidth="1"/>
    <col min="3332" max="3332" width="29" style="917" customWidth="1"/>
    <col min="3333" max="3333" width="14.85546875" style="917" customWidth="1"/>
    <col min="3334" max="3334" width="17.85546875" style="917" customWidth="1"/>
    <col min="3335" max="3335" width="6.5703125" style="917" customWidth="1"/>
    <col min="3336" max="3336" width="10.28515625" style="917" bestFit="1" customWidth="1"/>
    <col min="3337" max="3337" width="12.42578125" style="917" bestFit="1" customWidth="1"/>
    <col min="3338" max="3584" width="11.42578125" style="917"/>
    <col min="3585" max="3585" width="29.140625" style="917" customWidth="1"/>
    <col min="3586" max="3586" width="14.42578125" style="917" customWidth="1"/>
    <col min="3587" max="3587" width="17.28515625" style="917" customWidth="1"/>
    <col min="3588" max="3588" width="29" style="917" customWidth="1"/>
    <col min="3589" max="3589" width="14.85546875" style="917" customWidth="1"/>
    <col min="3590" max="3590" width="17.85546875" style="917" customWidth="1"/>
    <col min="3591" max="3591" width="6.5703125" style="917" customWidth="1"/>
    <col min="3592" max="3592" width="10.28515625" style="917" bestFit="1" customWidth="1"/>
    <col min="3593" max="3593" width="12.42578125" style="917" bestFit="1" customWidth="1"/>
    <col min="3594" max="3840" width="11.42578125" style="917"/>
    <col min="3841" max="3841" width="29.140625" style="917" customWidth="1"/>
    <col min="3842" max="3842" width="14.42578125" style="917" customWidth="1"/>
    <col min="3843" max="3843" width="17.28515625" style="917" customWidth="1"/>
    <col min="3844" max="3844" width="29" style="917" customWidth="1"/>
    <col min="3845" max="3845" width="14.85546875" style="917" customWidth="1"/>
    <col min="3846" max="3846" width="17.85546875" style="917" customWidth="1"/>
    <col min="3847" max="3847" width="6.5703125" style="917" customWidth="1"/>
    <col min="3848" max="3848" width="10.28515625" style="917" bestFit="1" customWidth="1"/>
    <col min="3849" max="3849" width="12.42578125" style="917" bestFit="1" customWidth="1"/>
    <col min="3850" max="4096" width="11.42578125" style="917"/>
    <col min="4097" max="4097" width="29.140625" style="917" customWidth="1"/>
    <col min="4098" max="4098" width="14.42578125" style="917" customWidth="1"/>
    <col min="4099" max="4099" width="17.28515625" style="917" customWidth="1"/>
    <col min="4100" max="4100" width="29" style="917" customWidth="1"/>
    <col min="4101" max="4101" width="14.85546875" style="917" customWidth="1"/>
    <col min="4102" max="4102" width="17.85546875" style="917" customWidth="1"/>
    <col min="4103" max="4103" width="6.5703125" style="917" customWidth="1"/>
    <col min="4104" max="4104" width="10.28515625" style="917" bestFit="1" customWidth="1"/>
    <col min="4105" max="4105" width="12.42578125" style="917" bestFit="1" customWidth="1"/>
    <col min="4106" max="4352" width="11.42578125" style="917"/>
    <col min="4353" max="4353" width="29.140625" style="917" customWidth="1"/>
    <col min="4354" max="4354" width="14.42578125" style="917" customWidth="1"/>
    <col min="4355" max="4355" width="17.28515625" style="917" customWidth="1"/>
    <col min="4356" max="4356" width="29" style="917" customWidth="1"/>
    <col min="4357" max="4357" width="14.85546875" style="917" customWidth="1"/>
    <col min="4358" max="4358" width="17.85546875" style="917" customWidth="1"/>
    <col min="4359" max="4359" width="6.5703125" style="917" customWidth="1"/>
    <col min="4360" max="4360" width="10.28515625" style="917" bestFit="1" customWidth="1"/>
    <col min="4361" max="4361" width="12.42578125" style="917" bestFit="1" customWidth="1"/>
    <col min="4362" max="4608" width="11.42578125" style="917"/>
    <col min="4609" max="4609" width="29.140625" style="917" customWidth="1"/>
    <col min="4610" max="4610" width="14.42578125" style="917" customWidth="1"/>
    <col min="4611" max="4611" width="17.28515625" style="917" customWidth="1"/>
    <col min="4612" max="4612" width="29" style="917" customWidth="1"/>
    <col min="4613" max="4613" width="14.85546875" style="917" customWidth="1"/>
    <col min="4614" max="4614" width="17.85546875" style="917" customWidth="1"/>
    <col min="4615" max="4615" width="6.5703125" style="917" customWidth="1"/>
    <col min="4616" max="4616" width="10.28515625" style="917" bestFit="1" customWidth="1"/>
    <col min="4617" max="4617" width="12.42578125" style="917" bestFit="1" customWidth="1"/>
    <col min="4618" max="4864" width="11.42578125" style="917"/>
    <col min="4865" max="4865" width="29.140625" style="917" customWidth="1"/>
    <col min="4866" max="4866" width="14.42578125" style="917" customWidth="1"/>
    <col min="4867" max="4867" width="17.28515625" style="917" customWidth="1"/>
    <col min="4868" max="4868" width="29" style="917" customWidth="1"/>
    <col min="4869" max="4869" width="14.85546875" style="917" customWidth="1"/>
    <col min="4870" max="4870" width="17.85546875" style="917" customWidth="1"/>
    <col min="4871" max="4871" width="6.5703125" style="917" customWidth="1"/>
    <col min="4872" max="4872" width="10.28515625" style="917" bestFit="1" customWidth="1"/>
    <col min="4873" max="4873" width="12.42578125" style="917" bestFit="1" customWidth="1"/>
    <col min="4874" max="5120" width="11.42578125" style="917"/>
    <col min="5121" max="5121" width="29.140625" style="917" customWidth="1"/>
    <col min="5122" max="5122" width="14.42578125" style="917" customWidth="1"/>
    <col min="5123" max="5123" width="17.28515625" style="917" customWidth="1"/>
    <col min="5124" max="5124" width="29" style="917" customWidth="1"/>
    <col min="5125" max="5125" width="14.85546875" style="917" customWidth="1"/>
    <col min="5126" max="5126" width="17.85546875" style="917" customWidth="1"/>
    <col min="5127" max="5127" width="6.5703125" style="917" customWidth="1"/>
    <col min="5128" max="5128" width="10.28515625" style="917" bestFit="1" customWidth="1"/>
    <col min="5129" max="5129" width="12.42578125" style="917" bestFit="1" customWidth="1"/>
    <col min="5130" max="5376" width="11.42578125" style="917"/>
    <col min="5377" max="5377" width="29.140625" style="917" customWidth="1"/>
    <col min="5378" max="5378" width="14.42578125" style="917" customWidth="1"/>
    <col min="5379" max="5379" width="17.28515625" style="917" customWidth="1"/>
    <col min="5380" max="5380" width="29" style="917" customWidth="1"/>
    <col min="5381" max="5381" width="14.85546875" style="917" customWidth="1"/>
    <col min="5382" max="5382" width="17.85546875" style="917" customWidth="1"/>
    <col min="5383" max="5383" width="6.5703125" style="917" customWidth="1"/>
    <col min="5384" max="5384" width="10.28515625" style="917" bestFit="1" customWidth="1"/>
    <col min="5385" max="5385" width="12.42578125" style="917" bestFit="1" customWidth="1"/>
    <col min="5386" max="5632" width="11.42578125" style="917"/>
    <col min="5633" max="5633" width="29.140625" style="917" customWidth="1"/>
    <col min="5634" max="5634" width="14.42578125" style="917" customWidth="1"/>
    <col min="5635" max="5635" width="17.28515625" style="917" customWidth="1"/>
    <col min="5636" max="5636" width="29" style="917" customWidth="1"/>
    <col min="5637" max="5637" width="14.85546875" style="917" customWidth="1"/>
    <col min="5638" max="5638" width="17.85546875" style="917" customWidth="1"/>
    <col min="5639" max="5639" width="6.5703125" style="917" customWidth="1"/>
    <col min="5640" max="5640" width="10.28515625" style="917" bestFit="1" customWidth="1"/>
    <col min="5641" max="5641" width="12.42578125" style="917" bestFit="1" customWidth="1"/>
    <col min="5642" max="5888" width="11.42578125" style="917"/>
    <col min="5889" max="5889" width="29.140625" style="917" customWidth="1"/>
    <col min="5890" max="5890" width="14.42578125" style="917" customWidth="1"/>
    <col min="5891" max="5891" width="17.28515625" style="917" customWidth="1"/>
    <col min="5892" max="5892" width="29" style="917" customWidth="1"/>
    <col min="5893" max="5893" width="14.85546875" style="917" customWidth="1"/>
    <col min="5894" max="5894" width="17.85546875" style="917" customWidth="1"/>
    <col min="5895" max="5895" width="6.5703125" style="917" customWidth="1"/>
    <col min="5896" max="5896" width="10.28515625" style="917" bestFit="1" customWidth="1"/>
    <col min="5897" max="5897" width="12.42578125" style="917" bestFit="1" customWidth="1"/>
    <col min="5898" max="6144" width="11.42578125" style="917"/>
    <col min="6145" max="6145" width="29.140625" style="917" customWidth="1"/>
    <col min="6146" max="6146" width="14.42578125" style="917" customWidth="1"/>
    <col min="6147" max="6147" width="17.28515625" style="917" customWidth="1"/>
    <col min="6148" max="6148" width="29" style="917" customWidth="1"/>
    <col min="6149" max="6149" width="14.85546875" style="917" customWidth="1"/>
    <col min="6150" max="6150" width="17.85546875" style="917" customWidth="1"/>
    <col min="6151" max="6151" width="6.5703125" style="917" customWidth="1"/>
    <col min="6152" max="6152" width="10.28515625" style="917" bestFit="1" customWidth="1"/>
    <col min="6153" max="6153" width="12.42578125" style="917" bestFit="1" customWidth="1"/>
    <col min="6154" max="6400" width="11.42578125" style="917"/>
    <col min="6401" max="6401" width="29.140625" style="917" customWidth="1"/>
    <col min="6402" max="6402" width="14.42578125" style="917" customWidth="1"/>
    <col min="6403" max="6403" width="17.28515625" style="917" customWidth="1"/>
    <col min="6404" max="6404" width="29" style="917" customWidth="1"/>
    <col min="6405" max="6405" width="14.85546875" style="917" customWidth="1"/>
    <col min="6406" max="6406" width="17.85546875" style="917" customWidth="1"/>
    <col min="6407" max="6407" width="6.5703125" style="917" customWidth="1"/>
    <col min="6408" max="6408" width="10.28515625" style="917" bestFit="1" customWidth="1"/>
    <col min="6409" max="6409" width="12.42578125" style="917" bestFit="1" customWidth="1"/>
    <col min="6410" max="6656" width="11.42578125" style="917"/>
    <col min="6657" max="6657" width="29.140625" style="917" customWidth="1"/>
    <col min="6658" max="6658" width="14.42578125" style="917" customWidth="1"/>
    <col min="6659" max="6659" width="17.28515625" style="917" customWidth="1"/>
    <col min="6660" max="6660" width="29" style="917" customWidth="1"/>
    <col min="6661" max="6661" width="14.85546875" style="917" customWidth="1"/>
    <col min="6662" max="6662" width="17.85546875" style="917" customWidth="1"/>
    <col min="6663" max="6663" width="6.5703125" style="917" customWidth="1"/>
    <col min="6664" max="6664" width="10.28515625" style="917" bestFit="1" customWidth="1"/>
    <col min="6665" max="6665" width="12.42578125" style="917" bestFit="1" customWidth="1"/>
    <col min="6666" max="6912" width="11.42578125" style="917"/>
    <col min="6913" max="6913" width="29.140625" style="917" customWidth="1"/>
    <col min="6914" max="6914" width="14.42578125" style="917" customWidth="1"/>
    <col min="6915" max="6915" width="17.28515625" style="917" customWidth="1"/>
    <col min="6916" max="6916" width="29" style="917" customWidth="1"/>
    <col min="6917" max="6917" width="14.85546875" style="917" customWidth="1"/>
    <col min="6918" max="6918" width="17.85546875" style="917" customWidth="1"/>
    <col min="6919" max="6919" width="6.5703125" style="917" customWidth="1"/>
    <col min="6920" max="6920" width="10.28515625" style="917" bestFit="1" customWidth="1"/>
    <col min="6921" max="6921" width="12.42578125" style="917" bestFit="1" customWidth="1"/>
    <col min="6922" max="7168" width="11.42578125" style="917"/>
    <col min="7169" max="7169" width="29.140625" style="917" customWidth="1"/>
    <col min="7170" max="7170" width="14.42578125" style="917" customWidth="1"/>
    <col min="7171" max="7171" width="17.28515625" style="917" customWidth="1"/>
    <col min="7172" max="7172" width="29" style="917" customWidth="1"/>
    <col min="7173" max="7173" width="14.85546875" style="917" customWidth="1"/>
    <col min="7174" max="7174" width="17.85546875" style="917" customWidth="1"/>
    <col min="7175" max="7175" width="6.5703125" style="917" customWidth="1"/>
    <col min="7176" max="7176" width="10.28515625" style="917" bestFit="1" customWidth="1"/>
    <col min="7177" max="7177" width="12.42578125" style="917" bestFit="1" customWidth="1"/>
    <col min="7178" max="7424" width="11.42578125" style="917"/>
    <col min="7425" max="7425" width="29.140625" style="917" customWidth="1"/>
    <col min="7426" max="7426" width="14.42578125" style="917" customWidth="1"/>
    <col min="7427" max="7427" width="17.28515625" style="917" customWidth="1"/>
    <col min="7428" max="7428" width="29" style="917" customWidth="1"/>
    <col min="7429" max="7429" width="14.85546875" style="917" customWidth="1"/>
    <col min="7430" max="7430" width="17.85546875" style="917" customWidth="1"/>
    <col min="7431" max="7431" width="6.5703125" style="917" customWidth="1"/>
    <col min="7432" max="7432" width="10.28515625" style="917" bestFit="1" customWidth="1"/>
    <col min="7433" max="7433" width="12.42578125" style="917" bestFit="1" customWidth="1"/>
    <col min="7434" max="7680" width="11.42578125" style="917"/>
    <col min="7681" max="7681" width="29.140625" style="917" customWidth="1"/>
    <col min="7682" max="7682" width="14.42578125" style="917" customWidth="1"/>
    <col min="7683" max="7683" width="17.28515625" style="917" customWidth="1"/>
    <col min="7684" max="7684" width="29" style="917" customWidth="1"/>
    <col min="7685" max="7685" width="14.85546875" style="917" customWidth="1"/>
    <col min="7686" max="7686" width="17.85546875" style="917" customWidth="1"/>
    <col min="7687" max="7687" width="6.5703125" style="917" customWidth="1"/>
    <col min="7688" max="7688" width="10.28515625" style="917" bestFit="1" customWidth="1"/>
    <col min="7689" max="7689" width="12.42578125" style="917" bestFit="1" customWidth="1"/>
    <col min="7690" max="7936" width="11.42578125" style="917"/>
    <col min="7937" max="7937" width="29.140625" style="917" customWidth="1"/>
    <col min="7938" max="7938" width="14.42578125" style="917" customWidth="1"/>
    <col min="7939" max="7939" width="17.28515625" style="917" customWidth="1"/>
    <col min="7940" max="7940" width="29" style="917" customWidth="1"/>
    <col min="7941" max="7941" width="14.85546875" style="917" customWidth="1"/>
    <col min="7942" max="7942" width="17.85546875" style="917" customWidth="1"/>
    <col min="7943" max="7943" width="6.5703125" style="917" customWidth="1"/>
    <col min="7944" max="7944" width="10.28515625" style="917" bestFit="1" customWidth="1"/>
    <col min="7945" max="7945" width="12.42578125" style="917" bestFit="1" customWidth="1"/>
    <col min="7946" max="8192" width="11.42578125" style="917"/>
    <col min="8193" max="8193" width="29.140625" style="917" customWidth="1"/>
    <col min="8194" max="8194" width="14.42578125" style="917" customWidth="1"/>
    <col min="8195" max="8195" width="17.28515625" style="917" customWidth="1"/>
    <col min="8196" max="8196" width="29" style="917" customWidth="1"/>
    <col min="8197" max="8197" width="14.85546875" style="917" customWidth="1"/>
    <col min="8198" max="8198" width="17.85546875" style="917" customWidth="1"/>
    <col min="8199" max="8199" width="6.5703125" style="917" customWidth="1"/>
    <col min="8200" max="8200" width="10.28515625" style="917" bestFit="1" customWidth="1"/>
    <col min="8201" max="8201" width="12.42578125" style="917" bestFit="1" customWidth="1"/>
    <col min="8202" max="8448" width="11.42578125" style="917"/>
    <col min="8449" max="8449" width="29.140625" style="917" customWidth="1"/>
    <col min="8450" max="8450" width="14.42578125" style="917" customWidth="1"/>
    <col min="8451" max="8451" width="17.28515625" style="917" customWidth="1"/>
    <col min="8452" max="8452" width="29" style="917" customWidth="1"/>
    <col min="8453" max="8453" width="14.85546875" style="917" customWidth="1"/>
    <col min="8454" max="8454" width="17.85546875" style="917" customWidth="1"/>
    <col min="8455" max="8455" width="6.5703125" style="917" customWidth="1"/>
    <col min="8456" max="8456" width="10.28515625" style="917" bestFit="1" customWidth="1"/>
    <col min="8457" max="8457" width="12.42578125" style="917" bestFit="1" customWidth="1"/>
    <col min="8458" max="8704" width="11.42578125" style="917"/>
    <col min="8705" max="8705" width="29.140625" style="917" customWidth="1"/>
    <col min="8706" max="8706" width="14.42578125" style="917" customWidth="1"/>
    <col min="8707" max="8707" width="17.28515625" style="917" customWidth="1"/>
    <col min="8708" max="8708" width="29" style="917" customWidth="1"/>
    <col min="8709" max="8709" width="14.85546875" style="917" customWidth="1"/>
    <col min="8710" max="8710" width="17.85546875" style="917" customWidth="1"/>
    <col min="8711" max="8711" width="6.5703125" style="917" customWidth="1"/>
    <col min="8712" max="8712" width="10.28515625" style="917" bestFit="1" customWidth="1"/>
    <col min="8713" max="8713" width="12.42578125" style="917" bestFit="1" customWidth="1"/>
    <col min="8714" max="8960" width="11.42578125" style="917"/>
    <col min="8961" max="8961" width="29.140625" style="917" customWidth="1"/>
    <col min="8962" max="8962" width="14.42578125" style="917" customWidth="1"/>
    <col min="8963" max="8963" width="17.28515625" style="917" customWidth="1"/>
    <col min="8964" max="8964" width="29" style="917" customWidth="1"/>
    <col min="8965" max="8965" width="14.85546875" style="917" customWidth="1"/>
    <col min="8966" max="8966" width="17.85546875" style="917" customWidth="1"/>
    <col min="8967" max="8967" width="6.5703125" style="917" customWidth="1"/>
    <col min="8968" max="8968" width="10.28515625" style="917" bestFit="1" customWidth="1"/>
    <col min="8969" max="8969" width="12.42578125" style="917" bestFit="1" customWidth="1"/>
    <col min="8970" max="9216" width="11.42578125" style="917"/>
    <col min="9217" max="9217" width="29.140625" style="917" customWidth="1"/>
    <col min="9218" max="9218" width="14.42578125" style="917" customWidth="1"/>
    <col min="9219" max="9219" width="17.28515625" style="917" customWidth="1"/>
    <col min="9220" max="9220" width="29" style="917" customWidth="1"/>
    <col min="9221" max="9221" width="14.85546875" style="917" customWidth="1"/>
    <col min="9222" max="9222" width="17.85546875" style="917" customWidth="1"/>
    <col min="9223" max="9223" width="6.5703125" style="917" customWidth="1"/>
    <col min="9224" max="9224" width="10.28515625" style="917" bestFit="1" customWidth="1"/>
    <col min="9225" max="9225" width="12.42578125" style="917" bestFit="1" customWidth="1"/>
    <col min="9226" max="9472" width="11.42578125" style="917"/>
    <col min="9473" max="9473" width="29.140625" style="917" customWidth="1"/>
    <col min="9474" max="9474" width="14.42578125" style="917" customWidth="1"/>
    <col min="9475" max="9475" width="17.28515625" style="917" customWidth="1"/>
    <col min="9476" max="9476" width="29" style="917" customWidth="1"/>
    <col min="9477" max="9477" width="14.85546875" style="917" customWidth="1"/>
    <col min="9478" max="9478" width="17.85546875" style="917" customWidth="1"/>
    <col min="9479" max="9479" width="6.5703125" style="917" customWidth="1"/>
    <col min="9480" max="9480" width="10.28515625" style="917" bestFit="1" customWidth="1"/>
    <col min="9481" max="9481" width="12.42578125" style="917" bestFit="1" customWidth="1"/>
    <col min="9482" max="9728" width="11.42578125" style="917"/>
    <col min="9729" max="9729" width="29.140625" style="917" customWidth="1"/>
    <col min="9730" max="9730" width="14.42578125" style="917" customWidth="1"/>
    <col min="9731" max="9731" width="17.28515625" style="917" customWidth="1"/>
    <col min="9732" max="9732" width="29" style="917" customWidth="1"/>
    <col min="9733" max="9733" width="14.85546875" style="917" customWidth="1"/>
    <col min="9734" max="9734" width="17.85546875" style="917" customWidth="1"/>
    <col min="9735" max="9735" width="6.5703125" style="917" customWidth="1"/>
    <col min="9736" max="9736" width="10.28515625" style="917" bestFit="1" customWidth="1"/>
    <col min="9737" max="9737" width="12.42578125" style="917" bestFit="1" customWidth="1"/>
    <col min="9738" max="9984" width="11.42578125" style="917"/>
    <col min="9985" max="9985" width="29.140625" style="917" customWidth="1"/>
    <col min="9986" max="9986" width="14.42578125" style="917" customWidth="1"/>
    <col min="9987" max="9987" width="17.28515625" style="917" customWidth="1"/>
    <col min="9988" max="9988" width="29" style="917" customWidth="1"/>
    <col min="9989" max="9989" width="14.85546875" style="917" customWidth="1"/>
    <col min="9990" max="9990" width="17.85546875" style="917" customWidth="1"/>
    <col min="9991" max="9991" width="6.5703125" style="917" customWidth="1"/>
    <col min="9992" max="9992" width="10.28515625" style="917" bestFit="1" customWidth="1"/>
    <col min="9993" max="9993" width="12.42578125" style="917" bestFit="1" customWidth="1"/>
    <col min="9994" max="10240" width="11.42578125" style="917"/>
    <col min="10241" max="10241" width="29.140625" style="917" customWidth="1"/>
    <col min="10242" max="10242" width="14.42578125" style="917" customWidth="1"/>
    <col min="10243" max="10243" width="17.28515625" style="917" customWidth="1"/>
    <col min="10244" max="10244" width="29" style="917" customWidth="1"/>
    <col min="10245" max="10245" width="14.85546875" style="917" customWidth="1"/>
    <col min="10246" max="10246" width="17.85546875" style="917" customWidth="1"/>
    <col min="10247" max="10247" width="6.5703125" style="917" customWidth="1"/>
    <col min="10248" max="10248" width="10.28515625" style="917" bestFit="1" customWidth="1"/>
    <col min="10249" max="10249" width="12.42578125" style="917" bestFit="1" customWidth="1"/>
    <col min="10250" max="10496" width="11.42578125" style="917"/>
    <col min="10497" max="10497" width="29.140625" style="917" customWidth="1"/>
    <col min="10498" max="10498" width="14.42578125" style="917" customWidth="1"/>
    <col min="10499" max="10499" width="17.28515625" style="917" customWidth="1"/>
    <col min="10500" max="10500" width="29" style="917" customWidth="1"/>
    <col min="10501" max="10501" width="14.85546875" style="917" customWidth="1"/>
    <col min="10502" max="10502" width="17.85546875" style="917" customWidth="1"/>
    <col min="10503" max="10503" width="6.5703125" style="917" customWidth="1"/>
    <col min="10504" max="10504" width="10.28515625" style="917" bestFit="1" customWidth="1"/>
    <col min="10505" max="10505" width="12.42578125" style="917" bestFit="1" customWidth="1"/>
    <col min="10506" max="10752" width="11.42578125" style="917"/>
    <col min="10753" max="10753" width="29.140625" style="917" customWidth="1"/>
    <col min="10754" max="10754" width="14.42578125" style="917" customWidth="1"/>
    <col min="10755" max="10755" width="17.28515625" style="917" customWidth="1"/>
    <col min="10756" max="10756" width="29" style="917" customWidth="1"/>
    <col min="10757" max="10757" width="14.85546875" style="917" customWidth="1"/>
    <col min="10758" max="10758" width="17.85546875" style="917" customWidth="1"/>
    <col min="10759" max="10759" width="6.5703125" style="917" customWidth="1"/>
    <col min="10760" max="10760" width="10.28515625" style="917" bestFit="1" customWidth="1"/>
    <col min="10761" max="10761" width="12.42578125" style="917" bestFit="1" customWidth="1"/>
    <col min="10762" max="11008" width="11.42578125" style="917"/>
    <col min="11009" max="11009" width="29.140625" style="917" customWidth="1"/>
    <col min="11010" max="11010" width="14.42578125" style="917" customWidth="1"/>
    <col min="11011" max="11011" width="17.28515625" style="917" customWidth="1"/>
    <col min="11012" max="11012" width="29" style="917" customWidth="1"/>
    <col min="11013" max="11013" width="14.85546875" style="917" customWidth="1"/>
    <col min="11014" max="11014" width="17.85546875" style="917" customWidth="1"/>
    <col min="11015" max="11015" width="6.5703125" style="917" customWidth="1"/>
    <col min="11016" max="11016" width="10.28515625" style="917" bestFit="1" customWidth="1"/>
    <col min="11017" max="11017" width="12.42578125" style="917" bestFit="1" customWidth="1"/>
    <col min="11018" max="11264" width="11.42578125" style="917"/>
    <col min="11265" max="11265" width="29.140625" style="917" customWidth="1"/>
    <col min="11266" max="11266" width="14.42578125" style="917" customWidth="1"/>
    <col min="11267" max="11267" width="17.28515625" style="917" customWidth="1"/>
    <col min="11268" max="11268" width="29" style="917" customWidth="1"/>
    <col min="11269" max="11269" width="14.85546875" style="917" customWidth="1"/>
    <col min="11270" max="11270" width="17.85546875" style="917" customWidth="1"/>
    <col min="11271" max="11271" width="6.5703125" style="917" customWidth="1"/>
    <col min="11272" max="11272" width="10.28515625" style="917" bestFit="1" customWidth="1"/>
    <col min="11273" max="11273" width="12.42578125" style="917" bestFit="1" customWidth="1"/>
    <col min="11274" max="11520" width="11.42578125" style="917"/>
    <col min="11521" max="11521" width="29.140625" style="917" customWidth="1"/>
    <col min="11522" max="11522" width="14.42578125" style="917" customWidth="1"/>
    <col min="11523" max="11523" width="17.28515625" style="917" customWidth="1"/>
    <col min="11524" max="11524" width="29" style="917" customWidth="1"/>
    <col min="11525" max="11525" width="14.85546875" style="917" customWidth="1"/>
    <col min="11526" max="11526" width="17.85546875" style="917" customWidth="1"/>
    <col min="11527" max="11527" width="6.5703125" style="917" customWidth="1"/>
    <col min="11528" max="11528" width="10.28515625" style="917" bestFit="1" customWidth="1"/>
    <col min="11529" max="11529" width="12.42578125" style="917" bestFit="1" customWidth="1"/>
    <col min="11530" max="11776" width="11.42578125" style="917"/>
    <col min="11777" max="11777" width="29.140625" style="917" customWidth="1"/>
    <col min="11778" max="11778" width="14.42578125" style="917" customWidth="1"/>
    <col min="11779" max="11779" width="17.28515625" style="917" customWidth="1"/>
    <col min="11780" max="11780" width="29" style="917" customWidth="1"/>
    <col min="11781" max="11781" width="14.85546875" style="917" customWidth="1"/>
    <col min="11782" max="11782" width="17.85546875" style="917" customWidth="1"/>
    <col min="11783" max="11783" width="6.5703125" style="917" customWidth="1"/>
    <col min="11784" max="11784" width="10.28515625" style="917" bestFit="1" customWidth="1"/>
    <col min="11785" max="11785" width="12.42578125" style="917" bestFit="1" customWidth="1"/>
    <col min="11786" max="12032" width="11.42578125" style="917"/>
    <col min="12033" max="12033" width="29.140625" style="917" customWidth="1"/>
    <col min="12034" max="12034" width="14.42578125" style="917" customWidth="1"/>
    <col min="12035" max="12035" width="17.28515625" style="917" customWidth="1"/>
    <col min="12036" max="12036" width="29" style="917" customWidth="1"/>
    <col min="12037" max="12037" width="14.85546875" style="917" customWidth="1"/>
    <col min="12038" max="12038" width="17.85546875" style="917" customWidth="1"/>
    <col min="12039" max="12039" width="6.5703125" style="917" customWidth="1"/>
    <col min="12040" max="12040" width="10.28515625" style="917" bestFit="1" customWidth="1"/>
    <col min="12041" max="12041" width="12.42578125" style="917" bestFit="1" customWidth="1"/>
    <col min="12042" max="12288" width="11.42578125" style="917"/>
    <col min="12289" max="12289" width="29.140625" style="917" customWidth="1"/>
    <col min="12290" max="12290" width="14.42578125" style="917" customWidth="1"/>
    <col min="12291" max="12291" width="17.28515625" style="917" customWidth="1"/>
    <col min="12292" max="12292" width="29" style="917" customWidth="1"/>
    <col min="12293" max="12293" width="14.85546875" style="917" customWidth="1"/>
    <col min="12294" max="12294" width="17.85546875" style="917" customWidth="1"/>
    <col min="12295" max="12295" width="6.5703125" style="917" customWidth="1"/>
    <col min="12296" max="12296" width="10.28515625" style="917" bestFit="1" customWidth="1"/>
    <col min="12297" max="12297" width="12.42578125" style="917" bestFit="1" customWidth="1"/>
    <col min="12298" max="12544" width="11.42578125" style="917"/>
    <col min="12545" max="12545" width="29.140625" style="917" customWidth="1"/>
    <col min="12546" max="12546" width="14.42578125" style="917" customWidth="1"/>
    <col min="12547" max="12547" width="17.28515625" style="917" customWidth="1"/>
    <col min="12548" max="12548" width="29" style="917" customWidth="1"/>
    <col min="12549" max="12549" width="14.85546875" style="917" customWidth="1"/>
    <col min="12550" max="12550" width="17.85546875" style="917" customWidth="1"/>
    <col min="12551" max="12551" width="6.5703125" style="917" customWidth="1"/>
    <col min="12552" max="12552" width="10.28515625" style="917" bestFit="1" customWidth="1"/>
    <col min="12553" max="12553" width="12.42578125" style="917" bestFit="1" customWidth="1"/>
    <col min="12554" max="12800" width="11.42578125" style="917"/>
    <col min="12801" max="12801" width="29.140625" style="917" customWidth="1"/>
    <col min="12802" max="12802" width="14.42578125" style="917" customWidth="1"/>
    <col min="12803" max="12803" width="17.28515625" style="917" customWidth="1"/>
    <col min="12804" max="12804" width="29" style="917" customWidth="1"/>
    <col min="12805" max="12805" width="14.85546875" style="917" customWidth="1"/>
    <col min="12806" max="12806" width="17.85546875" style="917" customWidth="1"/>
    <col min="12807" max="12807" width="6.5703125" style="917" customWidth="1"/>
    <col min="12808" max="12808" width="10.28515625" style="917" bestFit="1" customWidth="1"/>
    <col min="12809" max="12809" width="12.42578125" style="917" bestFit="1" customWidth="1"/>
    <col min="12810" max="13056" width="11.42578125" style="917"/>
    <col min="13057" max="13057" width="29.140625" style="917" customWidth="1"/>
    <col min="13058" max="13058" width="14.42578125" style="917" customWidth="1"/>
    <col min="13059" max="13059" width="17.28515625" style="917" customWidth="1"/>
    <col min="13060" max="13060" width="29" style="917" customWidth="1"/>
    <col min="13061" max="13061" width="14.85546875" style="917" customWidth="1"/>
    <col min="13062" max="13062" width="17.85546875" style="917" customWidth="1"/>
    <col min="13063" max="13063" width="6.5703125" style="917" customWidth="1"/>
    <col min="13064" max="13064" width="10.28515625" style="917" bestFit="1" customWidth="1"/>
    <col min="13065" max="13065" width="12.42578125" style="917" bestFit="1" customWidth="1"/>
    <col min="13066" max="13312" width="11.42578125" style="917"/>
    <col min="13313" max="13313" width="29.140625" style="917" customWidth="1"/>
    <col min="13314" max="13314" width="14.42578125" style="917" customWidth="1"/>
    <col min="13315" max="13315" width="17.28515625" style="917" customWidth="1"/>
    <col min="13316" max="13316" width="29" style="917" customWidth="1"/>
    <col min="13317" max="13317" width="14.85546875" style="917" customWidth="1"/>
    <col min="13318" max="13318" width="17.85546875" style="917" customWidth="1"/>
    <col min="13319" max="13319" width="6.5703125" style="917" customWidth="1"/>
    <col min="13320" max="13320" width="10.28515625" style="917" bestFit="1" customWidth="1"/>
    <col min="13321" max="13321" width="12.42578125" style="917" bestFit="1" customWidth="1"/>
    <col min="13322" max="13568" width="11.42578125" style="917"/>
    <col min="13569" max="13569" width="29.140625" style="917" customWidth="1"/>
    <col min="13570" max="13570" width="14.42578125" style="917" customWidth="1"/>
    <col min="13571" max="13571" width="17.28515625" style="917" customWidth="1"/>
    <col min="13572" max="13572" width="29" style="917" customWidth="1"/>
    <col min="13573" max="13573" width="14.85546875" style="917" customWidth="1"/>
    <col min="13574" max="13574" width="17.85546875" style="917" customWidth="1"/>
    <col min="13575" max="13575" width="6.5703125" style="917" customWidth="1"/>
    <col min="13576" max="13576" width="10.28515625" style="917" bestFit="1" customWidth="1"/>
    <col min="13577" max="13577" width="12.42578125" style="917" bestFit="1" customWidth="1"/>
    <col min="13578" max="13824" width="11.42578125" style="917"/>
    <col min="13825" max="13825" width="29.140625" style="917" customWidth="1"/>
    <col min="13826" max="13826" width="14.42578125" style="917" customWidth="1"/>
    <col min="13827" max="13827" width="17.28515625" style="917" customWidth="1"/>
    <col min="13828" max="13828" width="29" style="917" customWidth="1"/>
    <col min="13829" max="13829" width="14.85546875" style="917" customWidth="1"/>
    <col min="13830" max="13830" width="17.85546875" style="917" customWidth="1"/>
    <col min="13831" max="13831" width="6.5703125" style="917" customWidth="1"/>
    <col min="13832" max="13832" width="10.28515625" style="917" bestFit="1" customWidth="1"/>
    <col min="13833" max="13833" width="12.42578125" style="917" bestFit="1" customWidth="1"/>
    <col min="13834" max="14080" width="11.42578125" style="917"/>
    <col min="14081" max="14081" width="29.140625" style="917" customWidth="1"/>
    <col min="14082" max="14082" width="14.42578125" style="917" customWidth="1"/>
    <col min="14083" max="14083" width="17.28515625" style="917" customWidth="1"/>
    <col min="14084" max="14084" width="29" style="917" customWidth="1"/>
    <col min="14085" max="14085" width="14.85546875" style="917" customWidth="1"/>
    <col min="14086" max="14086" width="17.85546875" style="917" customWidth="1"/>
    <col min="14087" max="14087" width="6.5703125" style="917" customWidth="1"/>
    <col min="14088" max="14088" width="10.28515625" style="917" bestFit="1" customWidth="1"/>
    <col min="14089" max="14089" width="12.42578125" style="917" bestFit="1" customWidth="1"/>
    <col min="14090" max="14336" width="11.42578125" style="917"/>
    <col min="14337" max="14337" width="29.140625" style="917" customWidth="1"/>
    <col min="14338" max="14338" width="14.42578125" style="917" customWidth="1"/>
    <col min="14339" max="14339" width="17.28515625" style="917" customWidth="1"/>
    <col min="14340" max="14340" width="29" style="917" customWidth="1"/>
    <col min="14341" max="14341" width="14.85546875" style="917" customWidth="1"/>
    <col min="14342" max="14342" width="17.85546875" style="917" customWidth="1"/>
    <col min="14343" max="14343" width="6.5703125" style="917" customWidth="1"/>
    <col min="14344" max="14344" width="10.28515625" style="917" bestFit="1" customWidth="1"/>
    <col min="14345" max="14345" width="12.42578125" style="917" bestFit="1" customWidth="1"/>
    <col min="14346" max="14592" width="11.42578125" style="917"/>
    <col min="14593" max="14593" width="29.140625" style="917" customWidth="1"/>
    <col min="14594" max="14594" width="14.42578125" style="917" customWidth="1"/>
    <col min="14595" max="14595" width="17.28515625" style="917" customWidth="1"/>
    <col min="14596" max="14596" width="29" style="917" customWidth="1"/>
    <col min="14597" max="14597" width="14.85546875" style="917" customWidth="1"/>
    <col min="14598" max="14598" width="17.85546875" style="917" customWidth="1"/>
    <col min="14599" max="14599" width="6.5703125" style="917" customWidth="1"/>
    <col min="14600" max="14600" width="10.28515625" style="917" bestFit="1" customWidth="1"/>
    <col min="14601" max="14601" width="12.42578125" style="917" bestFit="1" customWidth="1"/>
    <col min="14602" max="14848" width="11.42578125" style="917"/>
    <col min="14849" max="14849" width="29.140625" style="917" customWidth="1"/>
    <col min="14850" max="14850" width="14.42578125" style="917" customWidth="1"/>
    <col min="14851" max="14851" width="17.28515625" style="917" customWidth="1"/>
    <col min="14852" max="14852" width="29" style="917" customWidth="1"/>
    <col min="14853" max="14853" width="14.85546875" style="917" customWidth="1"/>
    <col min="14854" max="14854" width="17.85546875" style="917" customWidth="1"/>
    <col min="14855" max="14855" width="6.5703125" style="917" customWidth="1"/>
    <col min="14856" max="14856" width="10.28515625" style="917" bestFit="1" customWidth="1"/>
    <col min="14857" max="14857" width="12.42578125" style="917" bestFit="1" customWidth="1"/>
    <col min="14858" max="15104" width="11.42578125" style="917"/>
    <col min="15105" max="15105" width="29.140625" style="917" customWidth="1"/>
    <col min="15106" max="15106" width="14.42578125" style="917" customWidth="1"/>
    <col min="15107" max="15107" width="17.28515625" style="917" customWidth="1"/>
    <col min="15108" max="15108" width="29" style="917" customWidth="1"/>
    <col min="15109" max="15109" width="14.85546875" style="917" customWidth="1"/>
    <col min="15110" max="15110" width="17.85546875" style="917" customWidth="1"/>
    <col min="15111" max="15111" width="6.5703125" style="917" customWidth="1"/>
    <col min="15112" max="15112" width="10.28515625" style="917" bestFit="1" customWidth="1"/>
    <col min="15113" max="15113" width="12.42578125" style="917" bestFit="1" customWidth="1"/>
    <col min="15114" max="15360" width="11.42578125" style="917"/>
    <col min="15361" max="15361" width="29.140625" style="917" customWidth="1"/>
    <col min="15362" max="15362" width="14.42578125" style="917" customWidth="1"/>
    <col min="15363" max="15363" width="17.28515625" style="917" customWidth="1"/>
    <col min="15364" max="15364" width="29" style="917" customWidth="1"/>
    <col min="15365" max="15365" width="14.85546875" style="917" customWidth="1"/>
    <col min="15366" max="15366" width="17.85546875" style="917" customWidth="1"/>
    <col min="15367" max="15367" width="6.5703125" style="917" customWidth="1"/>
    <col min="15368" max="15368" width="10.28515625" style="917" bestFit="1" customWidth="1"/>
    <col min="15369" max="15369" width="12.42578125" style="917" bestFit="1" customWidth="1"/>
    <col min="15370" max="15616" width="11.42578125" style="917"/>
    <col min="15617" max="15617" width="29.140625" style="917" customWidth="1"/>
    <col min="15618" max="15618" width="14.42578125" style="917" customWidth="1"/>
    <col min="15619" max="15619" width="17.28515625" style="917" customWidth="1"/>
    <col min="15620" max="15620" width="29" style="917" customWidth="1"/>
    <col min="15621" max="15621" width="14.85546875" style="917" customWidth="1"/>
    <col min="15622" max="15622" width="17.85546875" style="917" customWidth="1"/>
    <col min="15623" max="15623" width="6.5703125" style="917" customWidth="1"/>
    <col min="15624" max="15624" width="10.28515625" style="917" bestFit="1" customWidth="1"/>
    <col min="15625" max="15625" width="12.42578125" style="917" bestFit="1" customWidth="1"/>
    <col min="15626" max="15872" width="11.42578125" style="917"/>
    <col min="15873" max="15873" width="29.140625" style="917" customWidth="1"/>
    <col min="15874" max="15874" width="14.42578125" style="917" customWidth="1"/>
    <col min="15875" max="15875" width="17.28515625" style="917" customWidth="1"/>
    <col min="15876" max="15876" width="29" style="917" customWidth="1"/>
    <col min="15877" max="15877" width="14.85546875" style="917" customWidth="1"/>
    <col min="15878" max="15878" width="17.85546875" style="917" customWidth="1"/>
    <col min="15879" max="15879" width="6.5703125" style="917" customWidth="1"/>
    <col min="15880" max="15880" width="10.28515625" style="917" bestFit="1" customWidth="1"/>
    <col min="15881" max="15881" width="12.42578125" style="917" bestFit="1" customWidth="1"/>
    <col min="15882" max="16128" width="11.42578125" style="917"/>
    <col min="16129" max="16129" width="29.140625" style="917" customWidth="1"/>
    <col min="16130" max="16130" width="14.42578125" style="917" customWidth="1"/>
    <col min="16131" max="16131" width="17.28515625" style="917" customWidth="1"/>
    <col min="16132" max="16132" width="29" style="917" customWidth="1"/>
    <col min="16133" max="16133" width="14.85546875" style="917" customWidth="1"/>
    <col min="16134" max="16134" width="17.85546875" style="917" customWidth="1"/>
    <col min="16135" max="16135" width="6.5703125" style="917" customWidth="1"/>
    <col min="16136" max="16136" width="10.28515625" style="917" bestFit="1" customWidth="1"/>
    <col min="16137" max="16137" width="12.42578125" style="917" bestFit="1" customWidth="1"/>
    <col min="16138" max="16384" width="11.42578125" style="917"/>
  </cols>
  <sheetData>
    <row r="1" spans="1:14" ht="15">
      <c r="A1" s="920" t="s">
        <v>0</v>
      </c>
      <c r="B1" s="820"/>
      <c r="C1" s="922"/>
      <c r="D1" s="923"/>
      <c r="G1" s="916"/>
      <c r="H1" s="925" t="s">
        <v>382</v>
      </c>
      <c r="I1" s="926" t="s">
        <v>20</v>
      </c>
    </row>
    <row r="2" spans="1:14" ht="15">
      <c r="A2" s="920" t="s">
        <v>1</v>
      </c>
      <c r="B2" s="927" t="s">
        <v>258</v>
      </c>
      <c r="C2" s="845"/>
      <c r="D2" s="923"/>
      <c r="H2" s="816"/>
    </row>
    <row r="3" spans="1:14" ht="15.75" customHeight="1" thickBot="1">
      <c r="A3" s="920"/>
      <c r="B3" s="927" t="s">
        <v>262</v>
      </c>
      <c r="C3" s="928"/>
      <c r="D3" s="923"/>
      <c r="G3" s="1025"/>
      <c r="H3" s="1049" t="s">
        <v>386</v>
      </c>
    </row>
    <row r="4" spans="1:14" ht="15">
      <c r="A4" s="929"/>
      <c r="B4" s="1321" t="s">
        <v>2</v>
      </c>
      <c r="C4" s="1322"/>
      <c r="D4" s="1323"/>
      <c r="E4" s="930" t="s">
        <v>3</v>
      </c>
      <c r="F4" s="931"/>
      <c r="G4" s="1025"/>
      <c r="H4" s="1049" t="s">
        <v>392</v>
      </c>
    </row>
    <row r="5" spans="1:14" ht="14.25" customHeight="1">
      <c r="A5" s="932" t="s">
        <v>21</v>
      </c>
      <c r="B5" s="1324" t="s">
        <v>4</v>
      </c>
      <c r="C5" s="1325"/>
      <c r="D5" s="933" t="s">
        <v>66</v>
      </c>
      <c r="E5" s="934" t="s">
        <v>5</v>
      </c>
      <c r="F5" s="935" t="s">
        <v>6</v>
      </c>
      <c r="H5" s="1120" t="s">
        <v>393</v>
      </c>
    </row>
    <row r="6" spans="1:14" ht="15.75">
      <c r="A6" s="936"/>
      <c r="B6" s="1326" t="s">
        <v>7</v>
      </c>
      <c r="C6" s="1327"/>
      <c r="D6" s="937" t="s">
        <v>8</v>
      </c>
      <c r="E6" s="938" t="s">
        <v>7</v>
      </c>
      <c r="F6" s="939" t="s">
        <v>8</v>
      </c>
      <c r="H6" s="1131"/>
    </row>
    <row r="7" spans="1:14" ht="14.25">
      <c r="A7" s="940" t="s">
        <v>106</v>
      </c>
      <c r="B7" s="1080"/>
      <c r="C7" s="941"/>
      <c r="D7" s="942"/>
      <c r="E7" s="1081"/>
      <c r="F7" s="943"/>
      <c r="H7" s="1025"/>
    </row>
    <row r="8" spans="1:14" ht="14.25">
      <c r="A8" s="940" t="s">
        <v>235</v>
      </c>
      <c r="B8" s="1080"/>
      <c r="C8" s="941"/>
      <c r="D8" s="942"/>
      <c r="E8" s="1081"/>
      <c r="F8" s="943"/>
      <c r="H8" s="1049"/>
    </row>
    <row r="9" spans="1:14" ht="14.25">
      <c r="A9" s="945" t="s">
        <v>23</v>
      </c>
      <c r="B9" s="1079" t="s">
        <v>20</v>
      </c>
      <c r="C9" s="946"/>
      <c r="D9" s="947" t="s">
        <v>20</v>
      </c>
      <c r="E9" s="1083"/>
      <c r="F9" s="948"/>
    </row>
    <row r="10" spans="1:14" ht="15" thickBot="1">
      <c r="A10" s="949" t="s">
        <v>29</v>
      </c>
      <c r="B10" s="1082" t="s">
        <v>20</v>
      </c>
      <c r="C10" s="809"/>
      <c r="D10" s="950" t="s">
        <v>20</v>
      </c>
      <c r="E10" s="1084" t="s">
        <v>20</v>
      </c>
      <c r="F10" s="810" t="s">
        <v>20</v>
      </c>
    </row>
    <row r="11" spans="1:14" ht="14.25">
      <c r="A11" s="951"/>
      <c r="B11" s="951"/>
      <c r="C11" s="951"/>
      <c r="D11" s="951"/>
      <c r="E11" s="952"/>
      <c r="F11" s="875"/>
    </row>
    <row r="12" spans="1:14" s="875" customFormat="1">
      <c r="A12" s="1010" t="s">
        <v>9</v>
      </c>
      <c r="B12" s="1010"/>
      <c r="C12" s="917"/>
      <c r="D12" s="917"/>
      <c r="E12" s="821"/>
    </row>
    <row r="13" spans="1:14" s="875" customFormat="1">
      <c r="A13" s="872" t="s">
        <v>30</v>
      </c>
      <c r="B13" s="955" t="s">
        <v>122</v>
      </c>
      <c r="C13" s="806"/>
      <c r="D13" s="954"/>
      <c r="E13" s="956" t="s">
        <v>67</v>
      </c>
      <c r="F13" s="956" t="s">
        <v>54</v>
      </c>
      <c r="G13" s="811" t="s">
        <v>59</v>
      </c>
      <c r="K13" s="812" t="s">
        <v>62</v>
      </c>
      <c r="M13" s="812" t="s">
        <v>409</v>
      </c>
    </row>
    <row r="14" spans="1:14" s="875" customFormat="1">
      <c r="A14" s="872" t="s">
        <v>107</v>
      </c>
      <c r="B14" s="1099" t="s">
        <v>26</v>
      </c>
      <c r="C14" s="864" t="s">
        <v>20</v>
      </c>
      <c r="D14" s="957" t="s">
        <v>60</v>
      </c>
      <c r="E14" s="958">
        <v>1</v>
      </c>
      <c r="F14" s="959" t="s">
        <v>55</v>
      </c>
      <c r="G14" s="1031">
        <v>1</v>
      </c>
      <c r="H14" s="877" t="s">
        <v>139</v>
      </c>
      <c r="K14" s="960">
        <v>1</v>
      </c>
      <c r="L14" s="887" t="s">
        <v>55</v>
      </c>
      <c r="M14" s="960">
        <v>1</v>
      </c>
      <c r="N14" s="887" t="s">
        <v>55</v>
      </c>
    </row>
    <row r="15" spans="1:14" s="875" customFormat="1">
      <c r="A15" s="954" t="s">
        <v>48</v>
      </c>
      <c r="B15" s="1099" t="s">
        <v>26</v>
      </c>
      <c r="C15" s="864" t="s">
        <v>20</v>
      </c>
      <c r="D15" s="795" t="s">
        <v>273</v>
      </c>
      <c r="E15" s="962">
        <v>0.1</v>
      </c>
      <c r="F15" s="959" t="s">
        <v>58</v>
      </c>
      <c r="H15" s="877" t="s">
        <v>429</v>
      </c>
      <c r="I15" s="877"/>
      <c r="K15" s="963">
        <v>0.1</v>
      </c>
      <c r="L15" s="887" t="s">
        <v>426</v>
      </c>
      <c r="M15" s="960">
        <v>0.1</v>
      </c>
      <c r="N15" s="877" t="s">
        <v>61</v>
      </c>
    </row>
    <row r="16" spans="1:14" s="875" customFormat="1">
      <c r="A16" s="872" t="s">
        <v>87</v>
      </c>
      <c r="B16" s="961" t="s">
        <v>26</v>
      </c>
      <c r="C16" s="864"/>
      <c r="D16" s="805" t="s">
        <v>193</v>
      </c>
      <c r="E16" s="964">
        <v>0.1</v>
      </c>
      <c r="F16" s="965" t="s">
        <v>61</v>
      </c>
      <c r="G16" s="1031">
        <v>10</v>
      </c>
      <c r="H16" s="877" t="s">
        <v>423</v>
      </c>
      <c r="I16" s="1198"/>
      <c r="J16" s="1198"/>
      <c r="K16" s="963">
        <v>0.05</v>
      </c>
      <c r="L16" s="887" t="s">
        <v>428</v>
      </c>
      <c r="M16" s="877"/>
    </row>
    <row r="17" spans="1:16" s="875" customFormat="1">
      <c r="A17" s="954" t="s">
        <v>50</v>
      </c>
      <c r="B17" s="808" t="s">
        <v>26</v>
      </c>
      <c r="C17" s="864"/>
      <c r="D17" s="870"/>
      <c r="E17" s="1034"/>
      <c r="F17" s="1035"/>
      <c r="G17" s="1031">
        <v>20</v>
      </c>
      <c r="H17" s="877" t="s">
        <v>424</v>
      </c>
      <c r="I17" s="902"/>
      <c r="J17" s="902"/>
      <c r="K17" s="963"/>
      <c r="L17" s="887"/>
      <c r="M17" s="877"/>
      <c r="O17" s="887"/>
      <c r="P17" s="877"/>
    </row>
    <row r="18" spans="1:16" s="875" customFormat="1">
      <c r="A18" s="918" t="s">
        <v>157</v>
      </c>
      <c r="B18" s="1099" t="s">
        <v>26</v>
      </c>
      <c r="C18" s="864" t="s">
        <v>20</v>
      </c>
      <c r="D18" s="954"/>
      <c r="E18" s="954"/>
      <c r="F18" s="954"/>
      <c r="G18" s="1031">
        <v>40</v>
      </c>
      <c r="H18" s="877" t="s">
        <v>425</v>
      </c>
      <c r="I18" s="902"/>
      <c r="J18" s="902"/>
      <c r="O18" s="887"/>
      <c r="P18" s="877"/>
    </row>
    <row r="19" spans="1:16" s="875" customFormat="1">
      <c r="A19" s="872" t="s">
        <v>44</v>
      </c>
      <c r="B19" s="955"/>
      <c r="C19" s="862" t="s">
        <v>45</v>
      </c>
      <c r="D19" s="954"/>
      <c r="E19" s="954"/>
      <c r="F19" s="954"/>
      <c r="G19" s="877"/>
    </row>
    <row r="20" spans="1:16" s="875" customFormat="1">
      <c r="A20" s="872" t="s">
        <v>295</v>
      </c>
      <c r="B20" s="955"/>
      <c r="C20" s="862" t="s">
        <v>171</v>
      </c>
      <c r="D20" s="954"/>
      <c r="E20" s="954"/>
      <c r="F20" s="954"/>
      <c r="G20" s="877"/>
    </row>
    <row r="21" spans="1:16" s="875" customFormat="1">
      <c r="A21" s="872" t="s">
        <v>100</v>
      </c>
      <c r="B21" s="1055">
        <f>120/7.6</f>
        <v>15.789473684210527</v>
      </c>
      <c r="C21" s="862" t="s">
        <v>133</v>
      </c>
      <c r="D21" s="954"/>
      <c r="E21" s="954"/>
      <c r="F21" s="954"/>
      <c r="G21" s="1132"/>
    </row>
    <row r="22" spans="1:16" s="875" customFormat="1" ht="14.25">
      <c r="A22" s="872" t="s">
        <v>117</v>
      </c>
      <c r="B22" s="873">
        <f>B20/1000*B21</f>
        <v>0</v>
      </c>
      <c r="C22" s="862" t="s">
        <v>180</v>
      </c>
      <c r="D22" s="1020"/>
      <c r="E22" s="822"/>
      <c r="F22" s="951"/>
      <c r="G22" s="1004"/>
      <c r="H22" s="903"/>
    </row>
    <row r="23" spans="1:16" s="875" customFormat="1" ht="14.25">
      <c r="A23" s="872"/>
      <c r="B23" s="813"/>
      <c r="C23" s="954"/>
      <c r="E23" s="822"/>
      <c r="F23" s="951"/>
      <c r="G23" s="849"/>
      <c r="H23" s="903"/>
    </row>
    <row r="24" spans="1:16" s="875" customFormat="1" ht="14.25">
      <c r="A24" s="940" t="s">
        <v>22</v>
      </c>
      <c r="B24" s="968"/>
      <c r="C24" s="969"/>
      <c r="D24" s="969"/>
      <c r="E24" s="969"/>
      <c r="F24" s="968" t="s">
        <v>20</v>
      </c>
      <c r="G24" s="903"/>
      <c r="H24" s="903"/>
    </row>
    <row r="25" spans="1:16" s="875" customFormat="1" ht="15" thickBot="1">
      <c r="A25" s="970" t="s">
        <v>10</v>
      </c>
      <c r="B25" s="971" t="s">
        <v>2</v>
      </c>
      <c r="C25" s="972"/>
      <c r="D25" s="823" t="s">
        <v>10</v>
      </c>
      <c r="E25" s="971" t="s">
        <v>3</v>
      </c>
      <c r="F25" s="975"/>
      <c r="G25" s="1031"/>
    </row>
    <row r="26" spans="1:16" s="875" customFormat="1">
      <c r="A26" s="867" t="s">
        <v>73</v>
      </c>
      <c r="B26" s="1335"/>
      <c r="C26" s="1336"/>
      <c r="D26" s="860" t="s">
        <v>73</v>
      </c>
      <c r="E26" s="1331"/>
      <c r="F26" s="1332"/>
      <c r="G26" s="814"/>
      <c r="M26" s="883"/>
    </row>
    <row r="27" spans="1:16" s="875" customFormat="1">
      <c r="A27" s="866" t="s">
        <v>14</v>
      </c>
      <c r="B27" s="1100">
        <v>0.01</v>
      </c>
      <c r="C27" s="885"/>
      <c r="D27" s="865" t="s">
        <v>33</v>
      </c>
      <c r="E27" s="1040">
        <f>B31</f>
        <v>0</v>
      </c>
      <c r="F27" s="876" t="s">
        <v>81</v>
      </c>
      <c r="N27" s="877"/>
    </row>
    <row r="28" spans="1:16" s="875" customFormat="1" ht="12.75" customHeight="1">
      <c r="A28" s="866" t="s">
        <v>109</v>
      </c>
      <c r="B28" s="889">
        <v>10</v>
      </c>
      <c r="C28" s="876" t="s">
        <v>108</v>
      </c>
      <c r="D28" s="890" t="s">
        <v>56</v>
      </c>
      <c r="E28" s="891">
        <f>E$14</f>
        <v>1</v>
      </c>
      <c r="F28" s="892"/>
      <c r="G28" s="902"/>
    </row>
    <row r="29" spans="1:16" s="875" customFormat="1">
      <c r="A29" s="866" t="s">
        <v>153</v>
      </c>
      <c r="C29" s="885" t="s">
        <v>41</v>
      </c>
      <c r="D29" s="865" t="s">
        <v>34</v>
      </c>
      <c r="E29" s="1040">
        <f>E27/E28</f>
        <v>0</v>
      </c>
      <c r="F29" s="893" t="s">
        <v>81</v>
      </c>
      <c r="G29" s="902"/>
    </row>
    <row r="30" spans="1:16" s="875" customFormat="1" ht="12.75" customHeight="1">
      <c r="A30" s="866" t="s">
        <v>254</v>
      </c>
      <c r="B30" s="904">
        <v>5.1999999999999998E-2</v>
      </c>
      <c r="C30" s="895" t="s">
        <v>103</v>
      </c>
      <c r="D30" s="896" t="s">
        <v>32</v>
      </c>
      <c r="E30" s="1038">
        <f>E29/B28</f>
        <v>0</v>
      </c>
      <c r="F30" s="876" t="s">
        <v>19</v>
      </c>
      <c r="G30" s="902"/>
      <c r="H30" s="1004" t="s">
        <v>419</v>
      </c>
    </row>
    <row r="31" spans="1:16" s="875" customFormat="1" ht="12.75" customHeight="1">
      <c r="A31" s="866" t="s">
        <v>33</v>
      </c>
      <c r="B31" s="1038">
        <f>B30*B$22*B27</f>
        <v>0</v>
      </c>
      <c r="C31" s="885" t="s">
        <v>81</v>
      </c>
      <c r="D31" s="896"/>
      <c r="E31" s="897"/>
      <c r="F31" s="876"/>
      <c r="G31" s="902"/>
    </row>
    <row r="32" spans="1:16" s="875" customFormat="1" ht="12.75" customHeight="1">
      <c r="A32" s="900" t="s">
        <v>32</v>
      </c>
      <c r="B32" s="1038">
        <f>B31/B28</f>
        <v>0</v>
      </c>
      <c r="C32" s="885" t="s">
        <v>19</v>
      </c>
      <c r="D32" s="865"/>
      <c r="E32" s="886"/>
      <c r="F32" s="899"/>
      <c r="G32" s="902"/>
    </row>
    <row r="33" spans="1:15" s="875" customFormat="1" ht="14.25">
      <c r="A33" s="825"/>
      <c r="B33" s="826"/>
      <c r="C33" s="827"/>
      <c r="D33" s="865"/>
      <c r="E33" s="886"/>
      <c r="F33" s="899"/>
    </row>
    <row r="34" spans="1:15" s="875" customFormat="1">
      <c r="A34" s="867" t="s">
        <v>74</v>
      </c>
      <c r="B34" s="846"/>
      <c r="C34" s="895"/>
      <c r="D34" s="860" t="s">
        <v>74</v>
      </c>
      <c r="E34" s="828" t="s">
        <v>20</v>
      </c>
      <c r="F34" s="899"/>
      <c r="G34" s="902"/>
      <c r="M34" s="883"/>
      <c r="O34" s="902"/>
    </row>
    <row r="35" spans="1:15" s="875" customFormat="1">
      <c r="A35" s="866" t="s">
        <v>14</v>
      </c>
      <c r="B35" s="884">
        <v>0.01</v>
      </c>
      <c r="C35" s="885"/>
      <c r="D35" s="861" t="s">
        <v>33</v>
      </c>
      <c r="E35" s="828">
        <f>B39</f>
        <v>1.6299999999999999E-2</v>
      </c>
      <c r="F35" s="876" t="s">
        <v>19</v>
      </c>
      <c r="G35" s="902"/>
      <c r="I35" s="877"/>
      <c r="J35" s="883"/>
      <c r="K35" s="877"/>
      <c r="N35" s="877"/>
    </row>
    <row r="36" spans="1:15" s="875" customFormat="1" ht="12.75" customHeight="1">
      <c r="A36" s="866" t="s">
        <v>205</v>
      </c>
      <c r="B36" s="1008">
        <v>120</v>
      </c>
      <c r="C36" s="885" t="s">
        <v>15</v>
      </c>
      <c r="D36" s="908" t="s">
        <v>56</v>
      </c>
      <c r="E36" s="891">
        <f>E$14</f>
        <v>1</v>
      </c>
      <c r="F36" s="829"/>
      <c r="G36" s="902" t="s">
        <v>20</v>
      </c>
      <c r="H36" s="1004" t="s">
        <v>388</v>
      </c>
      <c r="I36" s="877"/>
      <c r="J36" s="877"/>
      <c r="K36" s="877"/>
    </row>
    <row r="37" spans="1:15" s="875" customFormat="1">
      <c r="A37" s="866" t="s">
        <v>153</v>
      </c>
      <c r="C37" s="885" t="s">
        <v>41</v>
      </c>
      <c r="D37" s="865" t="s">
        <v>34</v>
      </c>
      <c r="E37" s="830">
        <f>E35/E36</f>
        <v>1.6299999999999999E-2</v>
      </c>
      <c r="F37" s="876" t="s">
        <v>19</v>
      </c>
      <c r="G37" s="902"/>
      <c r="H37" s="1004"/>
      <c r="I37" s="978"/>
      <c r="J37" s="979"/>
      <c r="K37" s="877"/>
    </row>
    <row r="38" spans="1:15" s="875" customFormat="1">
      <c r="A38" s="861" t="s">
        <v>211</v>
      </c>
      <c r="B38" s="868">
        <v>1.63</v>
      </c>
      <c r="C38" s="885" t="s">
        <v>19</v>
      </c>
      <c r="D38" s="831" t="s">
        <v>32</v>
      </c>
      <c r="E38" s="897">
        <f>E37*B36/480</f>
        <v>4.0749999999999996E-3</v>
      </c>
      <c r="F38" s="876" t="s">
        <v>19</v>
      </c>
      <c r="G38" s="902"/>
      <c r="H38" s="1004"/>
      <c r="I38" s="874"/>
      <c r="J38" s="874"/>
      <c r="K38" s="874"/>
    </row>
    <row r="39" spans="1:15" s="875" customFormat="1">
      <c r="A39" s="866" t="s">
        <v>33</v>
      </c>
      <c r="B39" s="897">
        <f>B38*B35</f>
        <v>1.6299999999999999E-2</v>
      </c>
      <c r="C39" s="885" t="s">
        <v>19</v>
      </c>
      <c r="D39" s="831"/>
      <c r="E39" s="897"/>
      <c r="F39" s="876"/>
      <c r="G39" s="902"/>
      <c r="H39" s="1030"/>
      <c r="I39" s="919"/>
      <c r="J39" s="876"/>
    </row>
    <row r="40" spans="1:15" s="875" customFormat="1">
      <c r="A40" s="866" t="s">
        <v>32</v>
      </c>
      <c r="B40" s="897">
        <f>B39*B36/480</f>
        <v>4.0749999999999996E-3</v>
      </c>
      <c r="C40" s="885" t="s">
        <v>19</v>
      </c>
      <c r="D40" s="832" t="s">
        <v>20</v>
      </c>
      <c r="E40" s="897"/>
      <c r="F40" s="876"/>
      <c r="G40" s="902"/>
      <c r="H40" s="837"/>
      <c r="I40" s="878"/>
      <c r="J40" s="879"/>
    </row>
    <row r="41" spans="1:15" s="875" customFormat="1">
      <c r="A41" s="833"/>
      <c r="B41" s="897"/>
      <c r="C41" s="885"/>
      <c r="D41" s="982"/>
      <c r="E41" s="904"/>
      <c r="F41" s="834"/>
      <c r="G41" s="902"/>
      <c r="H41" s="877"/>
      <c r="I41" s="880"/>
      <c r="J41" s="877"/>
      <c r="K41" s="881"/>
      <c r="L41" s="877"/>
    </row>
    <row r="42" spans="1:15" s="875" customFormat="1">
      <c r="A42" s="867" t="s">
        <v>12</v>
      </c>
      <c r="B42" s="846" t="s">
        <v>31</v>
      </c>
      <c r="C42" s="895"/>
      <c r="D42" s="860" t="s">
        <v>12</v>
      </c>
      <c r="E42" s="846" t="s">
        <v>31</v>
      </c>
      <c r="F42" s="879"/>
      <c r="G42" s="902"/>
      <c r="H42" s="837"/>
      <c r="I42" s="882"/>
      <c r="J42" s="879"/>
      <c r="K42" s="881"/>
      <c r="L42" s="877"/>
      <c r="M42" s="916"/>
      <c r="N42" s="916"/>
    </row>
    <row r="43" spans="1:15" s="875" customFormat="1">
      <c r="A43" s="983" t="s">
        <v>20</v>
      </c>
      <c r="B43" s="868"/>
      <c r="C43" s="869"/>
      <c r="D43" s="982"/>
      <c r="E43" s="904"/>
      <c r="F43" s="905"/>
      <c r="G43" s="902"/>
      <c r="H43" s="887"/>
      <c r="I43" s="878"/>
      <c r="J43" s="877"/>
      <c r="K43" s="888"/>
      <c r="L43" s="877"/>
      <c r="M43" s="917"/>
      <c r="N43" s="917"/>
    </row>
    <row r="44" spans="1:15" s="875" customFormat="1">
      <c r="A44" s="867" t="s">
        <v>13</v>
      </c>
      <c r="B44" s="868"/>
      <c r="C44" s="869"/>
      <c r="D44" s="860" t="s">
        <v>13</v>
      </c>
      <c r="E44" s="904"/>
      <c r="F44" s="905"/>
      <c r="L44" s="877"/>
    </row>
    <row r="45" spans="1:15" s="875" customFormat="1" ht="15" customHeight="1">
      <c r="A45" s="866" t="s">
        <v>39</v>
      </c>
      <c r="B45" s="886">
        <f>B32+B40</f>
        <v>4.0749999999999996E-3</v>
      </c>
      <c r="C45" s="885" t="s">
        <v>19</v>
      </c>
      <c r="D45" s="865" t="s">
        <v>79</v>
      </c>
      <c r="E45" s="886">
        <f>E30+E38</f>
        <v>4.0749999999999996E-3</v>
      </c>
      <c r="F45" s="876" t="s">
        <v>19</v>
      </c>
      <c r="G45" s="917"/>
      <c r="L45" s="877"/>
    </row>
    <row r="46" spans="1:15" s="875" customFormat="1">
      <c r="A46" s="988"/>
      <c r="B46" s="868"/>
      <c r="C46" s="869"/>
      <c r="D46" s="989"/>
      <c r="E46" s="904"/>
      <c r="F46" s="905"/>
      <c r="G46" s="917"/>
      <c r="H46" s="898"/>
      <c r="L46" s="1025"/>
      <c r="M46" s="902"/>
      <c r="N46" s="902"/>
    </row>
    <row r="47" spans="1:15" s="902" customFormat="1" ht="13.5" thickBot="1">
      <c r="A47" s="970" t="s">
        <v>11</v>
      </c>
      <c r="B47" s="991" t="s">
        <v>2</v>
      </c>
      <c r="C47" s="992"/>
      <c r="D47" s="993" t="s">
        <v>11</v>
      </c>
      <c r="E47" s="835" t="s">
        <v>3</v>
      </c>
      <c r="F47" s="995"/>
      <c r="G47" s="917"/>
      <c r="I47" s="875"/>
      <c r="J47" s="875"/>
      <c r="K47" s="875"/>
      <c r="L47" s="1049"/>
    </row>
    <row r="48" spans="1:15" s="875" customFormat="1">
      <c r="A48" s="867" t="s">
        <v>73</v>
      </c>
      <c r="B48" s="868"/>
      <c r="C48" s="869"/>
      <c r="D48" s="860" t="s">
        <v>73</v>
      </c>
      <c r="E48" s="904"/>
      <c r="F48" s="905"/>
      <c r="G48" s="916"/>
      <c r="H48" s="1004" t="s">
        <v>420</v>
      </c>
      <c r="I48" s="916"/>
      <c r="J48" s="902"/>
      <c r="K48" s="902"/>
      <c r="L48" s="1049"/>
      <c r="N48" s="902"/>
    </row>
    <row r="49" spans="1:15" ht="24">
      <c r="A49" s="866" t="s">
        <v>14</v>
      </c>
      <c r="B49" s="1100">
        <v>0.01</v>
      </c>
      <c r="C49" s="885"/>
      <c r="D49" s="910" t="s">
        <v>214</v>
      </c>
      <c r="E49" s="907">
        <v>0.15</v>
      </c>
      <c r="F49" s="1037" t="s">
        <v>252</v>
      </c>
      <c r="G49" s="998" t="s">
        <v>72</v>
      </c>
      <c r="H49" s="803" t="s">
        <v>432</v>
      </c>
      <c r="I49" s="954"/>
      <c r="J49" s="997"/>
      <c r="K49" s="875"/>
      <c r="L49" s="902"/>
      <c r="M49" s="902"/>
      <c r="N49" s="916"/>
      <c r="O49" s="916"/>
    </row>
    <row r="50" spans="1:15">
      <c r="A50" s="866" t="s">
        <v>153</v>
      </c>
      <c r="B50" s="875"/>
      <c r="C50" s="885" t="s">
        <v>41</v>
      </c>
      <c r="D50" s="896" t="s">
        <v>16</v>
      </c>
      <c r="E50" s="1040">
        <f>E49*B$22*B49</f>
        <v>0</v>
      </c>
      <c r="F50" s="879" t="s">
        <v>18</v>
      </c>
      <c r="G50" s="916"/>
      <c r="H50" s="916"/>
      <c r="I50" s="916"/>
      <c r="J50" s="902"/>
      <c r="K50" s="902"/>
      <c r="L50" s="875"/>
      <c r="M50" s="875"/>
      <c r="N50" s="916"/>
    </row>
    <row r="51" spans="1:15" s="875" customFormat="1" ht="24">
      <c r="A51" s="866" t="s">
        <v>214</v>
      </c>
      <c r="B51" s="904">
        <v>24.6</v>
      </c>
      <c r="C51" s="895" t="s">
        <v>103</v>
      </c>
      <c r="D51" s="910" t="s">
        <v>215</v>
      </c>
      <c r="E51" s="907">
        <v>0.31</v>
      </c>
      <c r="F51" s="1037" t="s">
        <v>252</v>
      </c>
      <c r="G51" s="998" t="s">
        <v>72</v>
      </c>
      <c r="H51" s="803" t="s">
        <v>433</v>
      </c>
      <c r="I51" s="954"/>
      <c r="J51" s="997"/>
      <c r="L51" s="902"/>
      <c r="M51" s="902"/>
      <c r="N51" s="916"/>
    </row>
    <row r="52" spans="1:15" s="875" customFormat="1">
      <c r="A52" s="910" t="s">
        <v>35</v>
      </c>
      <c r="B52" s="1040">
        <f>B51*B$22*B49</f>
        <v>0</v>
      </c>
      <c r="C52" s="885" t="s">
        <v>81</v>
      </c>
      <c r="D52" s="896" t="s">
        <v>27</v>
      </c>
      <c r="E52" s="1040">
        <f>E51*B$22*B49</f>
        <v>0</v>
      </c>
      <c r="F52" s="879" t="s">
        <v>18</v>
      </c>
      <c r="G52" s="916"/>
      <c r="H52" s="916"/>
      <c r="I52" s="916"/>
      <c r="J52" s="902"/>
      <c r="K52" s="902"/>
      <c r="N52" s="916"/>
    </row>
    <row r="53" spans="1:15" s="902" customFormat="1" ht="24">
      <c r="A53" s="866" t="s">
        <v>215</v>
      </c>
      <c r="B53" s="904">
        <v>10.16</v>
      </c>
      <c r="C53" s="895" t="s">
        <v>103</v>
      </c>
      <c r="D53" s="896"/>
      <c r="E53" s="907"/>
      <c r="F53" s="875"/>
      <c r="G53" s="916"/>
      <c r="H53" s="916"/>
      <c r="I53" s="916"/>
      <c r="L53" s="875"/>
      <c r="M53" s="875"/>
      <c r="N53" s="916"/>
    </row>
    <row r="54" spans="1:15" s="902" customFormat="1">
      <c r="A54" s="861" t="s">
        <v>17</v>
      </c>
      <c r="B54" s="1040">
        <f>B53*B$22*B49</f>
        <v>0</v>
      </c>
      <c r="C54" s="876" t="s">
        <v>81</v>
      </c>
      <c r="D54" s="896"/>
      <c r="E54" s="875"/>
      <c r="F54" s="875"/>
      <c r="G54" s="916"/>
      <c r="H54" s="916"/>
      <c r="I54" s="916"/>
      <c r="L54" s="875"/>
      <c r="M54" s="875"/>
      <c r="N54" s="916"/>
    </row>
    <row r="55" spans="1:15" s="902" customFormat="1">
      <c r="A55" s="900" t="s">
        <v>28</v>
      </c>
      <c r="B55" s="1038">
        <f>B52+B54</f>
        <v>0</v>
      </c>
      <c r="C55" s="876" t="s">
        <v>18</v>
      </c>
      <c r="D55" s="896" t="s">
        <v>36</v>
      </c>
      <c r="E55" s="1039">
        <f>E50+E52</f>
        <v>0</v>
      </c>
      <c r="F55" s="879" t="s">
        <v>18</v>
      </c>
      <c r="G55" s="916"/>
      <c r="H55" s="916"/>
      <c r="I55" s="916"/>
      <c r="L55" s="875"/>
      <c r="M55" s="875"/>
      <c r="N55" s="916"/>
    </row>
    <row r="56" spans="1:15" s="902" customFormat="1">
      <c r="A56" s="867"/>
      <c r="D56" s="860"/>
      <c r="E56" s="913"/>
      <c r="F56" s="905"/>
      <c r="G56" s="916"/>
      <c r="H56" s="916"/>
      <c r="I56" s="916"/>
      <c r="L56" s="875"/>
      <c r="M56" s="875"/>
      <c r="N56" s="916"/>
    </row>
    <row r="57" spans="1:15" s="902" customFormat="1">
      <c r="A57" s="867" t="s">
        <v>74</v>
      </c>
      <c r="B57" s="868"/>
      <c r="C57" s="869"/>
      <c r="D57" s="860" t="s">
        <v>74</v>
      </c>
      <c r="E57" s="904"/>
      <c r="F57" s="905"/>
      <c r="H57" s="1032"/>
      <c r="L57" s="917"/>
      <c r="M57" s="917"/>
      <c r="N57" s="917"/>
    </row>
    <row r="58" spans="1:15">
      <c r="A58" s="900" t="s">
        <v>14</v>
      </c>
      <c r="B58" s="884">
        <v>0.01</v>
      </c>
      <c r="C58" s="869"/>
      <c r="D58" s="865" t="s">
        <v>35</v>
      </c>
      <c r="E58" s="907">
        <f>B62</f>
        <v>7.0920000000000005</v>
      </c>
      <c r="F58" s="879" t="s">
        <v>18</v>
      </c>
      <c r="G58" s="902" t="s">
        <v>20</v>
      </c>
      <c r="I58" s="916"/>
      <c r="J58" s="902"/>
      <c r="K58" s="902"/>
      <c r="O58" s="916"/>
    </row>
    <row r="59" spans="1:15">
      <c r="A59" s="866" t="s">
        <v>205</v>
      </c>
      <c r="B59" s="1008">
        <v>120</v>
      </c>
      <c r="C59" s="837" t="s">
        <v>15</v>
      </c>
      <c r="D59" s="908" t="s">
        <v>25</v>
      </c>
      <c r="E59" s="884">
        <f>E$16</f>
        <v>0.1</v>
      </c>
      <c r="F59" s="892"/>
      <c r="G59" s="839"/>
      <c r="H59" s="1004" t="s">
        <v>388</v>
      </c>
      <c r="I59" s="916"/>
      <c r="J59" s="916"/>
      <c r="K59" s="916"/>
      <c r="O59" s="916"/>
    </row>
    <row r="60" spans="1:15">
      <c r="A60" s="866" t="s">
        <v>153</v>
      </c>
      <c r="B60" s="875"/>
      <c r="C60" s="885" t="s">
        <v>41</v>
      </c>
      <c r="D60" s="896" t="s">
        <v>16</v>
      </c>
      <c r="E60" s="907">
        <f>E58*E59</f>
        <v>0.70920000000000005</v>
      </c>
      <c r="F60" s="879" t="s">
        <v>18</v>
      </c>
      <c r="G60" s="916" t="s">
        <v>20</v>
      </c>
      <c r="H60" s="1004"/>
      <c r="I60" s="916"/>
      <c r="J60" s="916"/>
      <c r="K60" s="916"/>
      <c r="O60" s="916"/>
    </row>
    <row r="61" spans="1:15" ht="24">
      <c r="A61" s="910" t="s">
        <v>212</v>
      </c>
      <c r="B61" s="848">
        <v>5.91</v>
      </c>
      <c r="C61" s="837" t="s">
        <v>126</v>
      </c>
      <c r="D61" s="906" t="s">
        <v>17</v>
      </c>
      <c r="E61" s="838">
        <f>B64</f>
        <v>20.279999999999998</v>
      </c>
      <c r="F61" s="879" t="s">
        <v>18</v>
      </c>
      <c r="G61" s="916"/>
      <c r="H61" s="1004"/>
      <c r="I61" s="916"/>
      <c r="J61" s="916"/>
      <c r="K61" s="916"/>
      <c r="O61" s="916"/>
    </row>
    <row r="62" spans="1:15">
      <c r="A62" s="910" t="s">
        <v>35</v>
      </c>
      <c r="B62" s="847">
        <f>B61*B59*B58</f>
        <v>7.0920000000000005</v>
      </c>
      <c r="C62" s="876" t="s">
        <v>18</v>
      </c>
      <c r="D62" s="908" t="s">
        <v>57</v>
      </c>
      <c r="E62" s="884">
        <f>E$15</f>
        <v>0.1</v>
      </c>
      <c r="F62" s="892" t="s">
        <v>20</v>
      </c>
      <c r="G62" s="916"/>
      <c r="H62" s="916"/>
      <c r="I62" s="916"/>
      <c r="J62" s="916"/>
      <c r="K62" s="916"/>
      <c r="O62" s="916"/>
    </row>
    <row r="63" spans="1:15" ht="24">
      <c r="A63" s="866" t="s">
        <v>213</v>
      </c>
      <c r="B63" s="837">
        <v>16.899999999999999</v>
      </c>
      <c r="C63" s="837" t="s">
        <v>126</v>
      </c>
      <c r="D63" s="896" t="s">
        <v>27</v>
      </c>
      <c r="E63" s="907">
        <f>E61*E62</f>
        <v>2.028</v>
      </c>
      <c r="F63" s="879" t="s">
        <v>18</v>
      </c>
      <c r="G63" s="916"/>
      <c r="H63" s="916"/>
      <c r="I63" s="916"/>
      <c r="J63" s="916"/>
      <c r="K63" s="916"/>
      <c r="O63" s="916"/>
    </row>
    <row r="64" spans="1:15">
      <c r="A64" s="900" t="s">
        <v>17</v>
      </c>
      <c r="B64" s="911">
        <f>B63*B59*B58</f>
        <v>20.279999999999998</v>
      </c>
      <c r="C64" s="876" t="s">
        <v>18</v>
      </c>
      <c r="D64" s="896"/>
      <c r="E64" s="907"/>
      <c r="F64" s="879"/>
    </row>
    <row r="65" spans="1:21">
      <c r="A65" s="900" t="s">
        <v>28</v>
      </c>
      <c r="B65" s="911">
        <f>B62+B64</f>
        <v>27.372</v>
      </c>
      <c r="C65" s="876" t="s">
        <v>18</v>
      </c>
      <c r="D65" s="896" t="s">
        <v>36</v>
      </c>
      <c r="E65" s="840">
        <f>E60+E63</f>
        <v>2.7372000000000001</v>
      </c>
      <c r="F65" s="879" t="s">
        <v>18</v>
      </c>
      <c r="H65" s="875"/>
    </row>
    <row r="66" spans="1:21">
      <c r="A66" s="988"/>
      <c r="B66" s="868"/>
      <c r="C66" s="885"/>
      <c r="D66" s="989"/>
      <c r="E66" s="904"/>
      <c r="F66" s="879"/>
      <c r="G66" s="875"/>
    </row>
    <row r="67" spans="1:21">
      <c r="A67" s="867" t="s">
        <v>12</v>
      </c>
      <c r="B67" s="868"/>
      <c r="C67" s="885"/>
      <c r="D67" s="860" t="s">
        <v>12</v>
      </c>
      <c r="E67" s="904"/>
      <c r="F67" s="879"/>
      <c r="G67" s="902" t="s">
        <v>20</v>
      </c>
      <c r="H67" s="916"/>
      <c r="I67" s="916"/>
      <c r="J67" s="916"/>
      <c r="K67" s="916"/>
    </row>
    <row r="68" spans="1:21">
      <c r="A68" s="900" t="s">
        <v>14</v>
      </c>
      <c r="B68" s="884">
        <v>0.01</v>
      </c>
      <c r="C68" s="885"/>
      <c r="D68" s="896" t="s">
        <v>35</v>
      </c>
      <c r="E68" s="907">
        <f>B72</f>
        <v>1.3156000000000001</v>
      </c>
      <c r="F68" s="879" t="s">
        <v>18</v>
      </c>
      <c r="G68" s="902" t="s">
        <v>20</v>
      </c>
      <c r="H68" s="916"/>
      <c r="I68" s="916"/>
      <c r="J68" s="916"/>
      <c r="K68" s="916"/>
    </row>
    <row r="69" spans="1:21">
      <c r="A69" s="866" t="s">
        <v>153</v>
      </c>
      <c r="B69" s="875"/>
      <c r="C69" s="885" t="s">
        <v>41</v>
      </c>
      <c r="D69" s="908" t="s">
        <v>25</v>
      </c>
      <c r="E69" s="884">
        <f>E$16</f>
        <v>0.1</v>
      </c>
      <c r="F69" s="892" t="s">
        <v>20</v>
      </c>
    </row>
    <row r="70" spans="1:21">
      <c r="A70" s="900" t="s">
        <v>209</v>
      </c>
      <c r="B70" s="868">
        <v>25</v>
      </c>
      <c r="C70" s="885" t="s">
        <v>84</v>
      </c>
      <c r="D70" s="896" t="s">
        <v>16</v>
      </c>
      <c r="E70" s="907">
        <f>E68*E69</f>
        <v>0.13156000000000001</v>
      </c>
      <c r="F70" s="879" t="s">
        <v>18</v>
      </c>
    </row>
    <row r="71" spans="1:21">
      <c r="A71" s="900" t="s">
        <v>210</v>
      </c>
      <c r="B71" s="868">
        <v>131.56</v>
      </c>
      <c r="C71" s="885" t="s">
        <v>37</v>
      </c>
      <c r="D71" s="896"/>
      <c r="E71" s="907"/>
      <c r="F71" s="879"/>
    </row>
    <row r="72" spans="1:21">
      <c r="A72" s="900" t="s">
        <v>35</v>
      </c>
      <c r="B72" s="911">
        <f>B71*B68</f>
        <v>1.3156000000000001</v>
      </c>
      <c r="C72" s="885" t="s">
        <v>18</v>
      </c>
      <c r="D72" s="896" t="s">
        <v>20</v>
      </c>
      <c r="E72" s="904" t="s">
        <v>20</v>
      </c>
      <c r="F72" s="879" t="s">
        <v>20</v>
      </c>
    </row>
    <row r="73" spans="1:21">
      <c r="A73" s="900" t="s">
        <v>28</v>
      </c>
      <c r="B73" s="911">
        <f>B72</f>
        <v>1.3156000000000001</v>
      </c>
      <c r="C73" s="885" t="s">
        <v>18</v>
      </c>
      <c r="D73" s="896" t="s">
        <v>36</v>
      </c>
      <c r="E73" s="907">
        <f>E70</f>
        <v>0.13156000000000001</v>
      </c>
      <c r="F73" s="879" t="s">
        <v>18</v>
      </c>
      <c r="H73" s="999"/>
    </row>
    <row r="74" spans="1:21">
      <c r="A74" s="988"/>
      <c r="B74" s="868"/>
      <c r="C74" s="885"/>
      <c r="D74" s="989"/>
      <c r="E74" s="904"/>
      <c r="F74" s="879"/>
      <c r="G74" s="875"/>
      <c r="I74" s="917" t="s">
        <v>20</v>
      </c>
    </row>
    <row r="75" spans="1:21">
      <c r="A75" s="867" t="s">
        <v>13</v>
      </c>
      <c r="B75" s="868"/>
      <c r="C75" s="885"/>
      <c r="D75" s="860" t="s">
        <v>13</v>
      </c>
      <c r="E75" s="904"/>
      <c r="F75" s="879"/>
      <c r="H75" s="815"/>
      <c r="I75" s="916"/>
      <c r="L75" s="875"/>
      <c r="M75" s="875"/>
      <c r="N75" s="875"/>
    </row>
    <row r="76" spans="1:21" ht="24.75" customHeight="1">
      <c r="A76" s="866" t="s">
        <v>70</v>
      </c>
      <c r="B76" s="909">
        <f>B55+B65+B73</f>
        <v>28.6876</v>
      </c>
      <c r="C76" s="885" t="s">
        <v>18</v>
      </c>
      <c r="D76" s="865" t="s">
        <v>38</v>
      </c>
      <c r="E76" s="907">
        <f>E65+E73+E55</f>
        <v>2.86876</v>
      </c>
      <c r="F76" s="879" t="s">
        <v>18</v>
      </c>
      <c r="G76" s="916" t="s">
        <v>20</v>
      </c>
      <c r="H76" s="1138"/>
      <c r="I76" s="1230"/>
      <c r="J76" s="1230"/>
      <c r="K76" s="1230"/>
      <c r="L76" s="1230"/>
      <c r="M76" s="1230"/>
      <c r="N76" s="1230"/>
      <c r="O76" s="1230"/>
      <c r="P76" s="1230"/>
      <c r="Q76" s="1230"/>
      <c r="R76" s="1230"/>
      <c r="S76" s="1230"/>
      <c r="T76" s="1230"/>
      <c r="U76" s="1230"/>
    </row>
    <row r="77" spans="1:21" ht="36">
      <c r="A77" s="861" t="s">
        <v>71</v>
      </c>
      <c r="B77" s="892"/>
      <c r="C77" s="885" t="s">
        <v>18</v>
      </c>
      <c r="D77" s="865" t="s">
        <v>47</v>
      </c>
      <c r="E77" s="892"/>
      <c r="F77" s="879" t="s">
        <v>18</v>
      </c>
      <c r="G77" s="916"/>
      <c r="H77" s="1230"/>
      <c r="I77" s="1230"/>
      <c r="J77" s="1230"/>
      <c r="K77" s="1230"/>
      <c r="L77" s="1230"/>
      <c r="M77" s="1230"/>
      <c r="N77" s="1230"/>
      <c r="O77" s="1230"/>
      <c r="P77" s="1230"/>
      <c r="Q77" s="1230"/>
      <c r="R77" s="1230"/>
      <c r="S77" s="1230"/>
      <c r="T77" s="1230"/>
      <c r="U77" s="1230"/>
    </row>
    <row r="78" spans="1:21">
      <c r="A78" s="954"/>
      <c r="B78" s="954"/>
      <c r="C78" s="870"/>
      <c r="D78" s="870"/>
      <c r="E78" s="954"/>
      <c r="F78" s="954"/>
      <c r="H78" s="1230"/>
      <c r="I78" s="1230"/>
      <c r="J78" s="1230"/>
      <c r="K78" s="1230"/>
      <c r="L78" s="1230"/>
      <c r="M78" s="1230"/>
      <c r="N78" s="1230"/>
      <c r="O78" s="1230"/>
      <c r="P78" s="1230"/>
      <c r="Q78" s="1230"/>
      <c r="R78" s="1230"/>
      <c r="S78" s="1230"/>
      <c r="T78" s="1230"/>
      <c r="U78" s="1230"/>
    </row>
    <row r="79" spans="1:21" ht="33">
      <c r="A79" s="819" t="s">
        <v>216</v>
      </c>
      <c r="B79" s="954"/>
      <c r="C79" s="870"/>
      <c r="D79" s="870"/>
      <c r="E79" s="954"/>
      <c r="F79" s="954"/>
      <c r="H79" s="1230"/>
      <c r="I79" s="1230"/>
      <c r="J79" s="1230"/>
      <c r="K79" s="1230"/>
      <c r="L79" s="1230"/>
      <c r="M79" s="1230"/>
      <c r="N79" s="1230"/>
      <c r="O79" s="1230"/>
      <c r="P79" s="1230"/>
      <c r="Q79" s="1230"/>
      <c r="R79" s="1230"/>
      <c r="S79" s="1230"/>
      <c r="T79" s="1230"/>
      <c r="U79" s="1230"/>
    </row>
    <row r="80" spans="1:21" ht="33">
      <c r="A80" s="819" t="s">
        <v>206</v>
      </c>
      <c r="B80" s="954"/>
      <c r="C80" s="870"/>
      <c r="D80" s="870"/>
      <c r="E80" s="954"/>
      <c r="F80" s="954"/>
      <c r="H80" s="1333" t="s">
        <v>435</v>
      </c>
      <c r="I80" s="1334"/>
      <c r="J80" s="1334"/>
      <c r="K80" s="1334"/>
      <c r="L80" s="1334"/>
      <c r="M80" s="1334"/>
      <c r="N80" s="924"/>
      <c r="O80" s="924"/>
      <c r="P80" s="924"/>
      <c r="Q80" s="924"/>
      <c r="R80" s="924"/>
      <c r="S80" s="924"/>
      <c r="T80" s="924"/>
      <c r="U80" s="924"/>
    </row>
    <row r="81" spans="1:14" ht="49.5">
      <c r="A81" s="898" t="s">
        <v>219</v>
      </c>
      <c r="C81" s="905"/>
      <c r="D81" s="1001" t="s">
        <v>20</v>
      </c>
      <c r="E81" s="954"/>
      <c r="F81" s="954"/>
      <c r="L81" s="875"/>
      <c r="M81" s="875"/>
      <c r="N81" s="875"/>
    </row>
    <row r="82" spans="1:14" ht="49.5">
      <c r="A82" s="819" t="s">
        <v>207</v>
      </c>
      <c r="B82" s="1002"/>
      <c r="C82" s="870"/>
      <c r="D82" s="1001" t="s">
        <v>20</v>
      </c>
      <c r="E82" s="954"/>
      <c r="F82" s="954"/>
      <c r="L82" s="875"/>
      <c r="M82" s="875"/>
      <c r="N82" s="875"/>
    </row>
    <row r="83" spans="1:14" s="875" customFormat="1" ht="33">
      <c r="A83" s="819" t="s">
        <v>208</v>
      </c>
      <c r="B83" s="917"/>
      <c r="C83" s="843"/>
      <c r="D83" s="842" t="s">
        <v>20</v>
      </c>
      <c r="E83" s="1011"/>
      <c r="F83" s="954"/>
    </row>
    <row r="84" spans="1:14" s="821" customFormat="1" ht="14.25" customHeight="1">
      <c r="A84" s="1160"/>
      <c r="B84" s="1230"/>
      <c r="C84" s="870"/>
      <c r="D84" s="842"/>
      <c r="E84" s="954"/>
      <c r="F84" s="954"/>
    </row>
    <row r="85" spans="1:14" s="1227" customFormat="1" ht="14.25" customHeight="1">
      <c r="A85" s="1239"/>
      <c r="B85" s="1142"/>
      <c r="C85" s="1143"/>
      <c r="D85" s="1143"/>
      <c r="E85" s="1143"/>
      <c r="F85" s="1142"/>
      <c r="G85" s="1132"/>
      <c r="H85" s="1132"/>
    </row>
    <row r="86" spans="1:14" s="1227" customFormat="1" ht="14.25" customHeight="1">
      <c r="A86" s="1147"/>
      <c r="B86" s="1148"/>
      <c r="C86" s="1143"/>
      <c r="D86" s="1147"/>
      <c r="E86" s="1148"/>
      <c r="F86" s="1143"/>
      <c r="G86" s="1031"/>
    </row>
    <row r="87" spans="1:14" s="1227" customFormat="1" ht="14.25" customHeight="1">
      <c r="A87" s="1147"/>
      <c r="B87" s="879"/>
      <c r="C87" s="905"/>
      <c r="D87" s="1147"/>
      <c r="E87" s="879"/>
      <c r="F87" s="905"/>
      <c r="G87" s="1254"/>
      <c r="M87" s="1031"/>
    </row>
    <row r="88" spans="1:14" s="1227" customFormat="1" ht="14.25" customHeight="1">
      <c r="A88" s="1036"/>
      <c r="B88" s="1144"/>
      <c r="C88" s="879"/>
      <c r="D88" s="1036"/>
      <c r="E88" s="1040"/>
      <c r="F88" s="879"/>
      <c r="N88" s="1198"/>
    </row>
    <row r="89" spans="1:14" s="1227" customFormat="1" ht="14.25" customHeight="1">
      <c r="A89" s="1036"/>
      <c r="B89" s="879"/>
      <c r="C89" s="879"/>
      <c r="D89" s="1036"/>
      <c r="E89" s="601"/>
      <c r="F89" s="879"/>
    </row>
    <row r="90" spans="1:14" s="1227" customFormat="1" ht="14.25" customHeight="1">
      <c r="A90" s="1036"/>
      <c r="C90" s="879"/>
      <c r="D90" s="1036"/>
      <c r="E90" s="1040"/>
      <c r="F90" s="899"/>
    </row>
    <row r="91" spans="1:14" s="1227" customFormat="1" ht="14.25" customHeight="1">
      <c r="A91" s="1036"/>
      <c r="B91" s="904"/>
      <c r="C91" s="879"/>
      <c r="D91" s="1036"/>
      <c r="E91" s="1040"/>
      <c r="F91" s="879"/>
      <c r="H91" s="1157"/>
    </row>
    <row r="92" spans="1:14" s="1227" customFormat="1" ht="14.25" customHeight="1">
      <c r="A92" s="1036"/>
      <c r="B92" s="1040"/>
      <c r="C92" s="879"/>
      <c r="D92" s="1036"/>
      <c r="E92" s="886"/>
      <c r="F92" s="879"/>
    </row>
    <row r="93" spans="1:14" s="1227" customFormat="1" ht="14.25" customHeight="1">
      <c r="A93" s="1036"/>
      <c r="B93" s="1040"/>
      <c r="C93" s="879"/>
      <c r="D93" s="1036"/>
      <c r="E93" s="886"/>
      <c r="F93" s="899"/>
    </row>
    <row r="94" spans="1:14" s="1227" customFormat="1" ht="14.25" customHeight="1">
      <c r="A94" s="1147"/>
      <c r="B94" s="1148"/>
      <c r="C94" s="1143"/>
      <c r="D94" s="1036"/>
      <c r="E94" s="886"/>
      <c r="F94" s="899"/>
    </row>
    <row r="95" spans="1:14" s="1227" customFormat="1" ht="14.25" customHeight="1">
      <c r="A95" s="1147"/>
      <c r="B95" s="879"/>
      <c r="C95" s="879"/>
      <c r="D95" s="1147"/>
      <c r="E95" s="899"/>
      <c r="F95" s="899"/>
      <c r="M95" s="1031"/>
    </row>
    <row r="96" spans="1:14" s="1227" customFormat="1" ht="14.25" customHeight="1">
      <c r="A96" s="1036"/>
      <c r="B96" s="1144"/>
      <c r="C96" s="879"/>
      <c r="D96" s="1036"/>
      <c r="E96" s="899"/>
      <c r="F96" s="879"/>
      <c r="I96" s="1198"/>
      <c r="J96" s="1031"/>
      <c r="K96" s="1198"/>
      <c r="N96" s="1198"/>
    </row>
    <row r="97" spans="1:12" s="1227" customFormat="1" ht="14.25" customHeight="1">
      <c r="A97" s="1036"/>
      <c r="B97" s="1008"/>
      <c r="C97" s="879"/>
      <c r="D97" s="1036"/>
      <c r="E97" s="601"/>
      <c r="F97" s="1143"/>
      <c r="H97" s="1155"/>
      <c r="I97" s="1198"/>
      <c r="J97" s="1198"/>
      <c r="K97" s="1198"/>
    </row>
    <row r="98" spans="1:12" s="1227" customFormat="1" ht="14.25" customHeight="1">
      <c r="A98" s="1036"/>
      <c r="C98" s="879"/>
      <c r="D98" s="1036"/>
      <c r="E98" s="886"/>
      <c r="F98" s="879"/>
      <c r="H98" s="1155"/>
      <c r="I98" s="1252"/>
      <c r="J98" s="672"/>
      <c r="K98" s="1198"/>
    </row>
    <row r="99" spans="1:12" s="1227" customFormat="1" ht="14.25" customHeight="1">
      <c r="A99" s="1036"/>
      <c r="B99" s="904"/>
      <c r="C99" s="879"/>
      <c r="D99" s="879"/>
      <c r="E99" s="886"/>
      <c r="F99" s="879"/>
      <c r="H99" s="1155"/>
      <c r="I99" s="1255"/>
      <c r="J99" s="1255"/>
      <c r="K99" s="1255"/>
    </row>
    <row r="100" spans="1:12" s="1227" customFormat="1" ht="14.25" customHeight="1">
      <c r="A100" s="1036"/>
      <c r="B100" s="886"/>
      <c r="C100" s="879"/>
      <c r="D100" s="879"/>
      <c r="E100" s="886"/>
      <c r="F100" s="879"/>
      <c r="H100" s="1155"/>
      <c r="I100" s="1042"/>
      <c r="J100" s="879"/>
    </row>
    <row r="101" spans="1:12" s="1227" customFormat="1" ht="14.25" customHeight="1">
      <c r="A101" s="1036"/>
      <c r="B101" s="886"/>
      <c r="C101" s="879"/>
      <c r="D101" s="1147"/>
      <c r="E101" s="886"/>
      <c r="F101" s="879"/>
      <c r="H101" s="879"/>
      <c r="I101" s="1256"/>
      <c r="J101" s="879"/>
    </row>
    <row r="102" spans="1:12" s="1227" customFormat="1" ht="14.25" customHeight="1">
      <c r="A102" s="834"/>
      <c r="B102" s="886"/>
      <c r="C102" s="879"/>
      <c r="D102" s="834"/>
      <c r="E102" s="904"/>
      <c r="F102" s="834"/>
      <c r="H102" s="1198"/>
      <c r="I102" s="1257"/>
      <c r="J102" s="1198"/>
      <c r="K102" s="1156"/>
      <c r="L102" s="1198"/>
    </row>
    <row r="103" spans="1:12" s="1227" customFormat="1" ht="14.25" customHeight="1">
      <c r="A103" s="1147"/>
      <c r="B103" s="879"/>
      <c r="C103" s="879"/>
      <c r="D103" s="1147"/>
      <c r="E103" s="879"/>
      <c r="F103" s="879"/>
      <c r="H103" s="879"/>
      <c r="I103" s="1257"/>
      <c r="J103" s="879"/>
      <c r="K103" s="1156"/>
      <c r="L103" s="1198"/>
    </row>
    <row r="104" spans="1:12" s="1227" customFormat="1" ht="14.25" customHeight="1">
      <c r="A104" s="834"/>
      <c r="B104" s="904"/>
      <c r="C104" s="905"/>
      <c r="D104" s="834"/>
      <c r="E104" s="904"/>
      <c r="F104" s="905"/>
      <c r="H104" s="1198"/>
      <c r="I104" s="1256"/>
      <c r="J104" s="1198"/>
      <c r="K104" s="1157"/>
      <c r="L104" s="1198"/>
    </row>
    <row r="105" spans="1:12" s="1227" customFormat="1" ht="14.25" customHeight="1">
      <c r="A105" s="1147"/>
      <c r="B105" s="904"/>
      <c r="C105" s="905"/>
      <c r="D105" s="1147"/>
      <c r="E105" s="904"/>
      <c r="F105" s="905"/>
      <c r="L105" s="1198"/>
    </row>
    <row r="106" spans="1:12" s="1227" customFormat="1" ht="14.25" customHeight="1">
      <c r="A106" s="1036"/>
      <c r="B106" s="886"/>
      <c r="C106" s="879"/>
      <c r="D106" s="1036"/>
      <c r="E106" s="886"/>
      <c r="F106" s="879"/>
      <c r="L106" s="1198"/>
    </row>
    <row r="107" spans="1:12" s="1227" customFormat="1" ht="14.25" customHeight="1">
      <c r="A107" s="905"/>
      <c r="B107" s="904"/>
      <c r="C107" s="905"/>
      <c r="D107" s="905"/>
      <c r="E107" s="904"/>
      <c r="F107" s="905"/>
      <c r="H107" s="1160"/>
    </row>
    <row r="108" spans="1:12" s="1227" customFormat="1" ht="14.25" customHeight="1">
      <c r="A108" s="1147"/>
      <c r="B108" s="913"/>
      <c r="C108" s="905"/>
      <c r="D108" s="1147"/>
      <c r="E108" s="913"/>
      <c r="F108" s="905"/>
    </row>
    <row r="109" spans="1:12" s="1227" customFormat="1" ht="14.25" customHeight="1">
      <c r="A109" s="1147"/>
      <c r="B109" s="904"/>
      <c r="C109" s="905"/>
      <c r="D109" s="1147"/>
      <c r="E109" s="904"/>
      <c r="F109" s="905"/>
    </row>
    <row r="110" spans="1:12" s="1227" customFormat="1" ht="14.25" customHeight="1">
      <c r="A110" s="1036"/>
      <c r="B110" s="1144"/>
      <c r="C110" s="879"/>
      <c r="D110" s="1244"/>
      <c r="E110" s="907"/>
      <c r="F110" s="879"/>
      <c r="G110" s="998"/>
      <c r="H110" s="803"/>
      <c r="I110" s="905"/>
      <c r="J110" s="1245"/>
    </row>
    <row r="111" spans="1:12" s="1227" customFormat="1" ht="14.25" customHeight="1">
      <c r="A111" s="1036"/>
      <c r="C111" s="879"/>
      <c r="D111" s="1036"/>
      <c r="E111" s="909"/>
      <c r="F111" s="879"/>
    </row>
    <row r="112" spans="1:12" s="1227" customFormat="1" ht="14.25" customHeight="1">
      <c r="A112" s="1036"/>
      <c r="B112" s="904"/>
      <c r="C112" s="879"/>
      <c r="D112" s="1244"/>
      <c r="E112" s="907"/>
      <c r="F112" s="879"/>
      <c r="G112" s="998"/>
      <c r="H112" s="803"/>
      <c r="I112" s="905"/>
      <c r="J112" s="1245"/>
    </row>
    <row r="113" spans="1:8" s="1227" customFormat="1" ht="14.25" customHeight="1">
      <c r="A113" s="1244"/>
      <c r="B113" s="907"/>
      <c r="C113" s="879"/>
      <c r="D113" s="1036"/>
      <c r="E113" s="907"/>
      <c r="F113" s="879"/>
    </row>
    <row r="114" spans="1:8" s="1227" customFormat="1" ht="14.25" customHeight="1">
      <c r="A114" s="1036"/>
      <c r="B114" s="904"/>
      <c r="C114" s="879"/>
      <c r="D114" s="1036"/>
      <c r="E114" s="907"/>
    </row>
    <row r="115" spans="1:8" s="1227" customFormat="1" ht="14.25" customHeight="1">
      <c r="A115" s="1036"/>
      <c r="B115" s="907"/>
      <c r="C115" s="879"/>
      <c r="D115" s="1036"/>
    </row>
    <row r="116" spans="1:8" s="1227" customFormat="1" ht="14.25" customHeight="1">
      <c r="A116" s="1036"/>
      <c r="B116" s="907"/>
      <c r="C116" s="879"/>
      <c r="D116" s="1036"/>
      <c r="E116" s="909"/>
      <c r="F116" s="879"/>
    </row>
    <row r="117" spans="1:8" s="1227" customFormat="1" ht="14.25" customHeight="1">
      <c r="A117" s="1147"/>
      <c r="D117" s="1147"/>
      <c r="E117" s="913"/>
      <c r="F117" s="905"/>
    </row>
    <row r="118" spans="1:8" s="1227" customFormat="1" ht="14.25" customHeight="1">
      <c r="A118" s="1147"/>
      <c r="B118" s="904"/>
      <c r="C118" s="905"/>
      <c r="D118" s="1147"/>
      <c r="E118" s="904"/>
      <c r="F118" s="905"/>
      <c r="H118" s="1252"/>
    </row>
    <row r="119" spans="1:8" s="1227" customFormat="1" ht="14.25" customHeight="1">
      <c r="A119" s="1036"/>
      <c r="B119" s="1144"/>
      <c r="C119" s="905"/>
      <c r="D119" s="1036"/>
      <c r="E119" s="907"/>
      <c r="F119" s="879"/>
    </row>
    <row r="120" spans="1:8" s="1227" customFormat="1" ht="14.25" customHeight="1">
      <c r="A120" s="1036"/>
      <c r="B120" s="1008"/>
      <c r="C120" s="879"/>
      <c r="D120" s="1036"/>
      <c r="E120" s="1144"/>
      <c r="F120" s="879"/>
      <c r="G120" s="879"/>
      <c r="H120" s="1155"/>
    </row>
    <row r="121" spans="1:8" s="1227" customFormat="1" ht="14.25" customHeight="1">
      <c r="A121" s="1036"/>
      <c r="C121" s="879"/>
      <c r="D121" s="1036"/>
      <c r="E121" s="907"/>
      <c r="F121" s="879"/>
      <c r="H121" s="1155"/>
    </row>
    <row r="122" spans="1:8" s="1227" customFormat="1" ht="14.25" customHeight="1">
      <c r="A122" s="1244"/>
      <c r="B122" s="1240"/>
      <c r="C122" s="879"/>
      <c r="D122" s="1244"/>
      <c r="E122" s="907"/>
      <c r="F122" s="879"/>
      <c r="H122" s="1155"/>
    </row>
    <row r="123" spans="1:8" s="1227" customFormat="1" ht="14.25" customHeight="1">
      <c r="A123" s="1244"/>
      <c r="B123" s="1256"/>
      <c r="C123" s="879"/>
      <c r="D123" s="1036"/>
      <c r="E123" s="1144"/>
      <c r="F123" s="879"/>
    </row>
    <row r="124" spans="1:8" s="1227" customFormat="1" ht="14.25" customHeight="1">
      <c r="A124" s="1036"/>
      <c r="B124" s="879"/>
      <c r="C124" s="879"/>
      <c r="D124" s="1036"/>
      <c r="E124" s="907"/>
      <c r="F124" s="879"/>
    </row>
    <row r="125" spans="1:8" s="1227" customFormat="1" ht="14.25" customHeight="1">
      <c r="A125" s="1036"/>
      <c r="B125" s="907"/>
      <c r="C125" s="879"/>
      <c r="D125" s="1036"/>
      <c r="E125" s="907"/>
      <c r="F125" s="879"/>
    </row>
    <row r="126" spans="1:8" s="1227" customFormat="1" ht="14.25" customHeight="1">
      <c r="A126" s="1036"/>
      <c r="B126" s="907"/>
      <c r="C126" s="879"/>
      <c r="D126" s="1036"/>
      <c r="E126" s="907"/>
      <c r="F126" s="879"/>
    </row>
    <row r="127" spans="1:8" s="1227" customFormat="1" ht="14.25" customHeight="1">
      <c r="A127" s="905"/>
      <c r="B127" s="904"/>
      <c r="C127" s="879"/>
      <c r="D127" s="905"/>
      <c r="E127" s="904"/>
      <c r="F127" s="879"/>
    </row>
    <row r="128" spans="1:8" s="1227" customFormat="1" ht="14.25" customHeight="1">
      <c r="A128" s="1147"/>
      <c r="B128" s="904"/>
      <c r="C128" s="879"/>
      <c r="D128" s="1147"/>
      <c r="E128" s="904"/>
      <c r="F128" s="879"/>
    </row>
    <row r="129" spans="1:13" s="1227" customFormat="1" ht="14.25" customHeight="1">
      <c r="A129" s="1036"/>
      <c r="B129" s="1144"/>
      <c r="C129" s="879"/>
      <c r="D129" s="1036"/>
      <c r="E129" s="907"/>
      <c r="F129" s="879"/>
    </row>
    <row r="130" spans="1:13" s="1227" customFormat="1" ht="14.25" customHeight="1">
      <c r="A130" s="1036"/>
      <c r="C130" s="879"/>
      <c r="D130" s="1036"/>
      <c r="E130" s="1144"/>
      <c r="F130" s="879"/>
    </row>
    <row r="131" spans="1:13" s="1227" customFormat="1" ht="14.25" customHeight="1">
      <c r="A131" s="1036"/>
      <c r="B131" s="904"/>
      <c r="C131" s="879"/>
      <c r="D131" s="1036"/>
      <c r="E131" s="907"/>
      <c r="F131" s="879"/>
    </row>
    <row r="132" spans="1:13" s="1227" customFormat="1" ht="14.25" customHeight="1">
      <c r="A132" s="1036"/>
      <c r="B132" s="904"/>
      <c r="C132" s="879"/>
      <c r="D132" s="1036"/>
      <c r="E132" s="907"/>
      <c r="F132" s="879"/>
    </row>
    <row r="133" spans="1:13" s="1227" customFormat="1" ht="14.25" customHeight="1">
      <c r="A133" s="1036"/>
      <c r="B133" s="907"/>
      <c r="C133" s="879"/>
      <c r="D133" s="1036"/>
      <c r="E133" s="904"/>
      <c r="F133" s="879"/>
    </row>
    <row r="134" spans="1:13" s="1227" customFormat="1" ht="14.25" customHeight="1">
      <c r="A134" s="1036"/>
      <c r="B134" s="907"/>
      <c r="C134" s="879"/>
      <c r="D134" s="1036"/>
      <c r="E134" s="907"/>
      <c r="F134" s="879"/>
      <c r="H134" s="1157"/>
    </row>
    <row r="135" spans="1:13" s="1227" customFormat="1" ht="14.25" customHeight="1">
      <c r="A135" s="905"/>
      <c r="B135" s="904"/>
      <c r="C135" s="879"/>
      <c r="D135" s="905"/>
      <c r="E135" s="904"/>
      <c r="F135" s="879"/>
    </row>
    <row r="136" spans="1:13" s="1227" customFormat="1" ht="14.25" customHeight="1">
      <c r="A136" s="1147"/>
      <c r="B136" s="904"/>
      <c r="C136" s="879"/>
      <c r="D136" s="1147"/>
      <c r="E136" s="904"/>
      <c r="F136" s="879"/>
      <c r="H136" s="1249"/>
    </row>
    <row r="137" spans="1:13" s="1227" customFormat="1" ht="14.25" customHeight="1">
      <c r="A137" s="1036"/>
      <c r="B137" s="909"/>
      <c r="C137" s="879"/>
      <c r="D137" s="1036"/>
      <c r="E137" s="907"/>
      <c r="F137" s="879"/>
      <c r="H137" s="1155"/>
    </row>
    <row r="138" spans="1:13" s="1227" customFormat="1" ht="14.25" customHeight="1">
      <c r="A138" s="1036"/>
      <c r="B138" s="879"/>
      <c r="C138" s="879"/>
      <c r="D138" s="1036"/>
      <c r="E138" s="879"/>
      <c r="F138" s="879"/>
    </row>
    <row r="139" spans="1:13" s="1227" customFormat="1" ht="14.25" customHeight="1">
      <c r="A139" s="905"/>
      <c r="B139" s="905"/>
      <c r="C139" s="905"/>
      <c r="D139" s="905"/>
      <c r="E139" s="905"/>
      <c r="F139" s="905"/>
    </row>
    <row r="140" spans="1:13" s="1227" customFormat="1" ht="14.25" customHeight="1">
      <c r="A140" s="1160"/>
      <c r="B140" s="905"/>
      <c r="C140" s="905"/>
      <c r="D140" s="905"/>
      <c r="E140" s="905"/>
      <c r="F140" s="905"/>
    </row>
    <row r="141" spans="1:13" s="1227" customFormat="1" ht="14.25" customHeight="1">
      <c r="A141" s="1160"/>
      <c r="B141" s="905"/>
      <c r="C141" s="905"/>
      <c r="D141" s="905"/>
      <c r="E141" s="905"/>
      <c r="F141" s="905"/>
      <c r="H141" s="1187"/>
      <c r="I141" s="67"/>
      <c r="J141" s="67"/>
      <c r="K141" s="67"/>
      <c r="L141" s="67"/>
      <c r="M141" s="67"/>
    </row>
    <row r="142" spans="1:13" s="1227" customFormat="1" ht="14.25" customHeight="1">
      <c r="A142" s="1160"/>
      <c r="C142" s="905"/>
      <c r="D142" s="842"/>
      <c r="E142" s="905"/>
      <c r="F142" s="905"/>
    </row>
    <row r="143" spans="1:13" s="1227" customFormat="1" ht="14.25" customHeight="1">
      <c r="A143" s="1160"/>
      <c r="B143" s="842"/>
      <c r="C143" s="905"/>
      <c r="D143" s="842"/>
      <c r="E143" s="905"/>
      <c r="F143" s="905"/>
    </row>
    <row r="144" spans="1:13" s="1227" customFormat="1" ht="14.25" customHeight="1">
      <c r="A144" s="1160"/>
      <c r="C144" s="905"/>
      <c r="D144" s="842"/>
      <c r="E144" s="905"/>
      <c r="F144" s="905"/>
    </row>
    <row r="145" spans="1:13" s="1227" customFormat="1" ht="14.25" customHeight="1">
      <c r="A145" s="1160"/>
      <c r="B145" s="1160"/>
      <c r="C145" s="905"/>
      <c r="D145" s="842"/>
      <c r="E145" s="905"/>
      <c r="F145" s="905"/>
    </row>
    <row r="146" spans="1:13" s="1227" customFormat="1" ht="14.25" customHeight="1">
      <c r="A146" s="1258"/>
      <c r="B146" s="1198"/>
    </row>
    <row r="147" spans="1:13" s="1227" customFormat="1" ht="14.25" customHeight="1">
      <c r="A147" s="1142"/>
      <c r="B147" s="1146"/>
      <c r="C147" s="1143"/>
      <c r="D147" s="1143"/>
      <c r="E147" s="1143"/>
      <c r="F147" s="1142"/>
      <c r="G147" s="1198"/>
      <c r="M147" s="799"/>
    </row>
    <row r="148" spans="1:13" s="1227" customFormat="1" ht="14.25" customHeight="1">
      <c r="A148" s="1147"/>
      <c r="B148" s="1148"/>
      <c r="C148" s="1143"/>
      <c r="D148" s="1147"/>
      <c r="E148" s="1148"/>
      <c r="F148" s="1143"/>
    </row>
    <row r="149" spans="1:13" s="1227" customFormat="1" ht="14.25" customHeight="1">
      <c r="A149" s="1147"/>
      <c r="B149" s="879"/>
      <c r="C149" s="905"/>
      <c r="D149" s="1147"/>
      <c r="E149" s="879"/>
      <c r="F149" s="905"/>
    </row>
    <row r="150" spans="1:13" s="1227" customFormat="1" ht="14.25" customHeight="1">
      <c r="A150" s="1036"/>
      <c r="B150" s="1041"/>
      <c r="C150" s="879"/>
      <c r="D150" s="1036"/>
      <c r="E150" s="907"/>
      <c r="F150" s="879"/>
    </row>
    <row r="151" spans="1:13" s="1227" customFormat="1" ht="14.25" customHeight="1">
      <c r="A151" s="1036"/>
      <c r="B151" s="907"/>
      <c r="C151" s="879"/>
      <c r="D151" s="1036"/>
      <c r="E151" s="879"/>
      <c r="F151" s="879"/>
    </row>
    <row r="152" spans="1:13" s="1227" customFormat="1" ht="14.25" customHeight="1">
      <c r="A152" s="1036"/>
      <c r="B152" s="907"/>
      <c r="C152" s="879"/>
      <c r="D152" s="1036"/>
      <c r="E152" s="1042"/>
      <c r="F152" s="879"/>
    </row>
    <row r="153" spans="1:13" s="1227" customFormat="1" ht="14.25" customHeight="1">
      <c r="A153" s="834"/>
      <c r="B153" s="904"/>
      <c r="C153" s="905"/>
      <c r="D153" s="834"/>
      <c r="E153" s="904"/>
      <c r="F153" s="905"/>
    </row>
    <row r="154" spans="1:13" s="1227" customFormat="1" ht="14.25" customHeight="1">
      <c r="A154" s="1147"/>
      <c r="B154" s="879"/>
      <c r="C154" s="905"/>
      <c r="D154" s="1147"/>
      <c r="E154" s="1225"/>
      <c r="F154" s="1224"/>
    </row>
    <row r="155" spans="1:13" s="1227" customFormat="1" ht="14.25" customHeight="1">
      <c r="A155" s="834"/>
      <c r="B155" s="904"/>
      <c r="C155" s="905"/>
      <c r="D155" s="834"/>
      <c r="E155" s="904"/>
      <c r="F155" s="905"/>
    </row>
    <row r="156" spans="1:13" s="1227" customFormat="1" ht="14.25" customHeight="1">
      <c r="A156" s="1147"/>
      <c r="B156" s="904"/>
      <c r="C156" s="905"/>
      <c r="D156" s="1147"/>
      <c r="E156" s="904"/>
      <c r="F156" s="905"/>
    </row>
    <row r="157" spans="1:13" s="1227" customFormat="1" ht="14.25" customHeight="1">
      <c r="A157" s="1036"/>
      <c r="B157" s="907"/>
      <c r="C157" s="879"/>
      <c r="D157" s="1036"/>
      <c r="E157" s="907"/>
      <c r="F157" s="879"/>
    </row>
    <row r="158" spans="1:13" s="1227" customFormat="1" ht="14.25" customHeight="1">
      <c r="A158" s="905"/>
      <c r="B158" s="904"/>
      <c r="C158" s="905"/>
      <c r="D158" s="905"/>
      <c r="E158" s="990"/>
      <c r="F158" s="905"/>
    </row>
    <row r="159" spans="1:13" s="1227" customFormat="1" ht="14.25" customHeight="1">
      <c r="A159" s="1147"/>
      <c r="B159" s="913"/>
      <c r="C159" s="905"/>
      <c r="D159" s="1147"/>
      <c r="E159" s="913"/>
      <c r="F159" s="905"/>
    </row>
    <row r="160" spans="1:13" s="1227" customFormat="1" ht="14.25" customHeight="1">
      <c r="A160" s="1147"/>
      <c r="B160" s="904"/>
      <c r="C160" s="905"/>
      <c r="D160" s="1147"/>
      <c r="E160" s="904"/>
      <c r="F160" s="905"/>
    </row>
    <row r="161" spans="1:14" s="1227" customFormat="1" ht="14.25" customHeight="1">
      <c r="A161" s="1036"/>
      <c r="B161" s="1144"/>
      <c r="C161" s="879"/>
      <c r="D161" s="1244"/>
      <c r="E161" s="907"/>
      <c r="F161" s="879"/>
      <c r="G161" s="998"/>
      <c r="H161" s="803"/>
      <c r="I161" s="905"/>
      <c r="J161" s="1245"/>
    </row>
    <row r="162" spans="1:14" s="1227" customFormat="1" ht="14.25" customHeight="1">
      <c r="A162" s="1036"/>
      <c r="C162" s="879"/>
      <c r="D162" s="1036"/>
      <c r="E162" s="909"/>
      <c r="F162" s="879"/>
    </row>
    <row r="163" spans="1:14" s="1227" customFormat="1" ht="14.25" customHeight="1">
      <c r="A163" s="1036"/>
      <c r="B163" s="904"/>
      <c r="C163" s="879"/>
      <c r="D163" s="1244"/>
      <c r="E163" s="907"/>
      <c r="F163" s="879"/>
      <c r="G163" s="998"/>
      <c r="H163" s="803"/>
      <c r="I163" s="905"/>
      <c r="J163" s="1245"/>
      <c r="M163" s="1155"/>
      <c r="N163" s="1155"/>
    </row>
    <row r="164" spans="1:14" s="1227" customFormat="1" ht="14.25" customHeight="1">
      <c r="A164" s="1244"/>
      <c r="B164" s="907"/>
      <c r="C164" s="879"/>
      <c r="D164" s="1036"/>
      <c r="E164" s="907"/>
      <c r="F164" s="879"/>
    </row>
    <row r="165" spans="1:14" s="1227" customFormat="1" ht="14.25" customHeight="1">
      <c r="A165" s="1036"/>
      <c r="B165" s="904"/>
      <c r="C165" s="879"/>
      <c r="D165" s="1036"/>
      <c r="E165" s="907"/>
    </row>
    <row r="166" spans="1:14" s="1227" customFormat="1" ht="14.25" customHeight="1">
      <c r="A166" s="1036"/>
      <c r="B166" s="907"/>
      <c r="C166" s="879"/>
      <c r="D166" s="1036"/>
    </row>
    <row r="167" spans="1:14" s="1227" customFormat="1" ht="14.25" customHeight="1">
      <c r="A167" s="1036"/>
      <c r="B167" s="907"/>
      <c r="C167" s="879"/>
      <c r="D167" s="1036"/>
      <c r="E167" s="909"/>
      <c r="F167" s="879"/>
    </row>
    <row r="168" spans="1:14" s="1227" customFormat="1" ht="14.25" customHeight="1">
      <c r="A168" s="1036"/>
      <c r="C168" s="879"/>
      <c r="D168" s="1147"/>
      <c r="E168" s="913"/>
      <c r="F168" s="905"/>
    </row>
    <row r="169" spans="1:14" s="1227" customFormat="1" ht="14.25" customHeight="1">
      <c r="A169" s="1147"/>
      <c r="B169" s="904"/>
      <c r="C169" s="905"/>
      <c r="D169" s="1147"/>
      <c r="E169" s="904"/>
      <c r="F169" s="905"/>
      <c r="H169" s="1252"/>
    </row>
    <row r="170" spans="1:14" s="1227" customFormat="1" ht="14.25" customHeight="1">
      <c r="A170" s="1036"/>
      <c r="B170" s="1144"/>
      <c r="C170" s="905"/>
      <c r="D170" s="1036"/>
      <c r="E170" s="907"/>
      <c r="F170" s="879"/>
    </row>
    <row r="171" spans="1:14" s="1227" customFormat="1" ht="14.25" customHeight="1">
      <c r="A171" s="1036"/>
      <c r="B171" s="1008"/>
      <c r="C171" s="879"/>
      <c r="D171" s="1036"/>
      <c r="E171" s="1144"/>
      <c r="F171" s="879"/>
      <c r="G171" s="879"/>
      <c r="H171" s="1155"/>
    </row>
    <row r="172" spans="1:14" s="1227" customFormat="1" ht="14.25" customHeight="1">
      <c r="A172" s="1036"/>
      <c r="C172" s="879"/>
      <c r="D172" s="1036"/>
      <c r="E172" s="907"/>
      <c r="F172" s="879"/>
      <c r="H172" s="1155"/>
    </row>
    <row r="173" spans="1:14" s="1227" customFormat="1" ht="14.25" customHeight="1">
      <c r="A173" s="1244"/>
      <c r="B173" s="1240"/>
      <c r="C173" s="879"/>
      <c r="D173" s="1244"/>
      <c r="E173" s="907"/>
      <c r="F173" s="879"/>
      <c r="H173" s="1155"/>
    </row>
    <row r="174" spans="1:14" s="1227" customFormat="1" ht="14.25" customHeight="1">
      <c r="A174" s="1244"/>
      <c r="B174" s="1256"/>
      <c r="C174" s="879"/>
      <c r="D174" s="1036"/>
      <c r="E174" s="1144"/>
      <c r="F174" s="879"/>
    </row>
    <row r="175" spans="1:14" s="1227" customFormat="1" ht="14.25" customHeight="1">
      <c r="A175" s="1036"/>
      <c r="B175" s="879"/>
      <c r="C175" s="879"/>
      <c r="D175" s="1036"/>
      <c r="E175" s="907"/>
      <c r="F175" s="879"/>
    </row>
    <row r="176" spans="1:14" s="1227" customFormat="1" ht="14.25" customHeight="1">
      <c r="A176" s="1036"/>
      <c r="B176" s="907"/>
      <c r="C176" s="879"/>
      <c r="D176" s="1036"/>
      <c r="E176" s="907"/>
      <c r="F176" s="879"/>
    </row>
    <row r="177" spans="1:13" s="1227" customFormat="1" ht="14.25" customHeight="1">
      <c r="A177" s="1036"/>
      <c r="B177" s="907"/>
      <c r="C177" s="879"/>
      <c r="D177" s="1036"/>
      <c r="E177" s="907"/>
      <c r="F177" s="879"/>
    </row>
    <row r="178" spans="1:13" s="1227" customFormat="1" ht="14.25" customHeight="1">
      <c r="A178" s="905"/>
      <c r="B178" s="904"/>
      <c r="C178" s="879"/>
      <c r="D178" s="905"/>
      <c r="E178" s="904"/>
      <c r="F178" s="879"/>
    </row>
    <row r="179" spans="1:13" s="1227" customFormat="1" ht="14.25" customHeight="1">
      <c r="A179" s="1147"/>
      <c r="B179" s="904"/>
      <c r="C179" s="879"/>
      <c r="D179" s="1147"/>
      <c r="E179" s="904"/>
      <c r="F179" s="879"/>
    </row>
    <row r="180" spans="1:13" s="1227" customFormat="1" ht="14.25" customHeight="1">
      <c r="A180" s="1036"/>
      <c r="B180" s="1144"/>
      <c r="C180" s="879"/>
      <c r="D180" s="1036"/>
      <c r="E180" s="907"/>
      <c r="F180" s="879"/>
    </row>
    <row r="181" spans="1:13" s="1227" customFormat="1" ht="14.25" customHeight="1">
      <c r="A181" s="1036"/>
      <c r="C181" s="879"/>
      <c r="D181" s="1036"/>
      <c r="E181" s="1144"/>
      <c r="F181" s="879"/>
    </row>
    <row r="182" spans="1:13" s="1227" customFormat="1" ht="14.25" customHeight="1">
      <c r="A182" s="1036"/>
      <c r="B182" s="904"/>
      <c r="C182" s="879"/>
      <c r="D182" s="1036"/>
      <c r="E182" s="907"/>
      <c r="F182" s="879"/>
    </row>
    <row r="183" spans="1:13" s="1227" customFormat="1" ht="14.25" customHeight="1">
      <c r="A183" s="1036"/>
      <c r="B183" s="904"/>
      <c r="C183" s="879"/>
      <c r="D183" s="1036"/>
      <c r="E183" s="907"/>
      <c r="F183" s="879"/>
    </row>
    <row r="184" spans="1:13" s="1227" customFormat="1" ht="14.25" customHeight="1">
      <c r="A184" s="1036"/>
      <c r="B184" s="907"/>
      <c r="C184" s="879"/>
      <c r="D184" s="1036"/>
      <c r="E184" s="904"/>
      <c r="F184" s="879"/>
    </row>
    <row r="185" spans="1:13" s="1227" customFormat="1" ht="14.25" customHeight="1">
      <c r="A185" s="1036"/>
      <c r="B185" s="907"/>
      <c r="C185" s="879"/>
      <c r="D185" s="1036"/>
      <c r="E185" s="907"/>
      <c r="F185" s="879"/>
      <c r="H185" s="1157"/>
    </row>
    <row r="186" spans="1:13" s="1227" customFormat="1" ht="14.25" customHeight="1">
      <c r="A186" s="905"/>
      <c r="B186" s="904"/>
      <c r="C186" s="879"/>
      <c r="D186" s="905"/>
      <c r="E186" s="904"/>
      <c r="F186" s="879"/>
    </row>
    <row r="187" spans="1:13" s="1227" customFormat="1" ht="14.25" customHeight="1">
      <c r="A187" s="1147"/>
      <c r="B187" s="904"/>
      <c r="C187" s="879"/>
      <c r="D187" s="1147"/>
      <c r="E187" s="904"/>
      <c r="F187" s="879"/>
      <c r="H187" s="1249"/>
    </row>
    <row r="188" spans="1:13" s="1227" customFormat="1" ht="14.25" customHeight="1">
      <c r="A188" s="1036"/>
      <c r="B188" s="909"/>
      <c r="C188" s="879"/>
      <c r="D188" s="1036"/>
      <c r="E188" s="907"/>
      <c r="F188" s="879"/>
      <c r="H188" s="1155"/>
    </row>
    <row r="189" spans="1:13" s="1227" customFormat="1" ht="14.25" customHeight="1">
      <c r="A189" s="1036"/>
      <c r="B189" s="879"/>
      <c r="C189" s="879"/>
      <c r="D189" s="1036"/>
      <c r="E189" s="879"/>
      <c r="F189" s="879"/>
    </row>
    <row r="190" spans="1:13" s="1227" customFormat="1" ht="14.25" customHeight="1">
      <c r="A190" s="905"/>
      <c r="B190" s="905"/>
      <c r="C190" s="905"/>
      <c r="D190" s="905"/>
      <c r="E190" s="905"/>
      <c r="F190" s="905"/>
    </row>
    <row r="191" spans="1:13" s="1227" customFormat="1" ht="14.25" customHeight="1">
      <c r="A191" s="1160"/>
      <c r="B191" s="905"/>
      <c r="C191" s="905"/>
      <c r="D191" s="907"/>
      <c r="E191" s="905"/>
      <c r="F191" s="905"/>
    </row>
    <row r="192" spans="1:13" s="1227" customFormat="1" ht="14.25" customHeight="1">
      <c r="A192" s="1160"/>
      <c r="C192" s="905"/>
      <c r="D192" s="842"/>
      <c r="E192" s="905"/>
      <c r="F192" s="905"/>
      <c r="H192" s="1187"/>
      <c r="I192" s="67"/>
      <c r="J192" s="67"/>
      <c r="K192" s="67"/>
      <c r="L192" s="67"/>
      <c r="M192" s="67"/>
    </row>
    <row r="193" spans="1:6" s="1227" customFormat="1" ht="14.25" customHeight="1">
      <c r="A193" s="1160"/>
      <c r="C193" s="905"/>
      <c r="D193" s="842"/>
      <c r="E193" s="905"/>
      <c r="F193" s="905"/>
    </row>
    <row r="194" spans="1:6" s="1227" customFormat="1" ht="14.25" customHeight="1">
      <c r="A194" s="1160"/>
      <c r="B194" s="842"/>
      <c r="C194" s="905"/>
      <c r="D194" s="842"/>
      <c r="E194" s="905"/>
      <c r="F194" s="905"/>
    </row>
    <row r="195" spans="1:6" s="1227" customFormat="1" ht="14.25" customHeight="1">
      <c r="A195" s="1160"/>
      <c r="C195" s="905"/>
      <c r="D195" s="842"/>
      <c r="E195" s="905"/>
      <c r="F195" s="905"/>
    </row>
    <row r="196" spans="1:6" s="1227" customFormat="1" ht="14.25" customHeight="1"/>
    <row r="197" spans="1:6" s="1227" customFormat="1" ht="14.25" customHeight="1"/>
    <row r="198" spans="1:6" s="1227" customFormat="1" ht="14.25" customHeight="1">
      <c r="A198" s="1142"/>
      <c r="B198" s="1146"/>
      <c r="C198" s="1143"/>
      <c r="D198" s="1143"/>
      <c r="E198" s="1143"/>
      <c r="F198" s="1142"/>
    </row>
    <row r="199" spans="1:6" s="1227" customFormat="1" ht="14.25" customHeight="1">
      <c r="A199" s="1147"/>
      <c r="B199" s="1148"/>
      <c r="C199" s="1143"/>
      <c r="D199" s="1147"/>
      <c r="E199" s="1148"/>
      <c r="F199" s="1143"/>
    </row>
    <row r="200" spans="1:6" s="1227" customFormat="1" ht="14.25" customHeight="1">
      <c r="A200" s="1147"/>
      <c r="B200" s="879"/>
      <c r="C200" s="905"/>
      <c r="D200" s="1147"/>
      <c r="E200" s="879"/>
      <c r="F200" s="905"/>
    </row>
    <row r="201" spans="1:6" s="1227" customFormat="1" ht="14.25" customHeight="1">
      <c r="A201" s="1036"/>
      <c r="B201" s="1041"/>
      <c r="C201" s="879"/>
      <c r="D201" s="1036"/>
      <c r="E201" s="907"/>
      <c r="F201" s="879"/>
    </row>
    <row r="202" spans="1:6" s="1227" customFormat="1" ht="14.25" customHeight="1">
      <c r="A202" s="1036"/>
      <c r="B202" s="907"/>
      <c r="C202" s="879"/>
      <c r="D202" s="1036"/>
      <c r="E202" s="879"/>
      <c r="F202" s="879"/>
    </row>
    <row r="203" spans="1:6" s="1227" customFormat="1" ht="14.25" customHeight="1">
      <c r="A203" s="1036"/>
      <c r="B203" s="907"/>
      <c r="C203" s="879"/>
      <c r="D203" s="1036"/>
      <c r="E203" s="1042"/>
      <c r="F203" s="879"/>
    </row>
    <row r="204" spans="1:6" s="1227" customFormat="1" ht="14.25" customHeight="1">
      <c r="A204" s="834"/>
      <c r="B204" s="904"/>
      <c r="C204" s="905"/>
      <c r="D204" s="834"/>
      <c r="E204" s="904"/>
      <c r="F204" s="905"/>
    </row>
    <row r="205" spans="1:6" s="1227" customFormat="1" ht="14.25" customHeight="1">
      <c r="A205" s="1147"/>
      <c r="B205" s="879"/>
      <c r="C205" s="905"/>
      <c r="D205" s="1147"/>
      <c r="E205" s="1225"/>
      <c r="F205" s="1224"/>
    </row>
    <row r="206" spans="1:6" s="1227" customFormat="1" ht="14.25" customHeight="1">
      <c r="A206" s="834"/>
      <c r="B206" s="904"/>
      <c r="C206" s="905"/>
      <c r="D206" s="834"/>
      <c r="E206" s="904"/>
      <c r="F206" s="905"/>
    </row>
    <row r="207" spans="1:6" s="1227" customFormat="1" ht="14.25" customHeight="1">
      <c r="A207" s="1147"/>
      <c r="B207" s="904"/>
      <c r="C207" s="905"/>
      <c r="D207" s="1147"/>
      <c r="E207" s="904"/>
      <c r="F207" s="905"/>
    </row>
    <row r="208" spans="1:6" s="1227" customFormat="1" ht="14.25" customHeight="1">
      <c r="A208" s="1036"/>
      <c r="B208" s="907"/>
      <c r="C208" s="879"/>
      <c r="D208" s="1036"/>
      <c r="E208" s="907"/>
      <c r="F208" s="879"/>
    </row>
    <row r="209" spans="1:14" s="1227" customFormat="1" ht="14.25" customHeight="1">
      <c r="A209" s="905"/>
      <c r="B209" s="904"/>
      <c r="C209" s="905"/>
      <c r="D209" s="905"/>
      <c r="E209" s="990"/>
      <c r="F209" s="905"/>
    </row>
    <row r="210" spans="1:14" s="1227" customFormat="1" ht="14.25" customHeight="1">
      <c r="A210" s="1147"/>
      <c r="B210" s="913"/>
      <c r="C210" s="905"/>
      <c r="D210" s="1147"/>
      <c r="E210" s="913"/>
      <c r="F210" s="905"/>
    </row>
    <row r="211" spans="1:14" s="1227" customFormat="1" ht="14.25" customHeight="1">
      <c r="A211" s="1147"/>
      <c r="B211" s="904"/>
      <c r="C211" s="905"/>
      <c r="D211" s="1147"/>
      <c r="E211" s="904"/>
      <c r="F211" s="905"/>
      <c r="J211" s="1176"/>
    </row>
    <row r="212" spans="1:14" s="1227" customFormat="1" ht="14.25" customHeight="1">
      <c r="A212" s="1036"/>
      <c r="B212" s="1144"/>
      <c r="C212" s="879"/>
      <c r="D212" s="1244"/>
      <c r="E212" s="907"/>
      <c r="F212" s="879"/>
      <c r="G212" s="998"/>
      <c r="H212" s="803"/>
      <c r="I212" s="905"/>
      <c r="J212" s="1245"/>
    </row>
    <row r="213" spans="1:14" s="1227" customFormat="1" ht="14.25" customHeight="1">
      <c r="A213" s="1036"/>
      <c r="C213" s="879"/>
      <c r="D213" s="1036"/>
      <c r="E213" s="909"/>
      <c r="F213" s="879"/>
    </row>
    <row r="214" spans="1:14" s="1227" customFormat="1" ht="14.25" customHeight="1">
      <c r="A214" s="1036"/>
      <c r="B214" s="904"/>
      <c r="C214" s="879"/>
      <c r="D214" s="1244"/>
      <c r="E214" s="907"/>
      <c r="F214" s="879"/>
      <c r="G214" s="998"/>
      <c r="H214" s="803"/>
      <c r="I214" s="905"/>
      <c r="J214" s="1245"/>
      <c r="M214" s="1155"/>
      <c r="N214" s="1155"/>
    </row>
    <row r="215" spans="1:14" s="1227" customFormat="1" ht="14.25" customHeight="1">
      <c r="A215" s="1244"/>
      <c r="B215" s="907"/>
      <c r="C215" s="879"/>
      <c r="D215" s="1036"/>
      <c r="E215" s="907"/>
      <c r="F215" s="879"/>
    </row>
    <row r="216" spans="1:14" s="1227" customFormat="1" ht="14.25" customHeight="1">
      <c r="A216" s="1036"/>
      <c r="B216" s="904"/>
      <c r="C216" s="879"/>
      <c r="D216" s="1036"/>
      <c r="E216" s="907"/>
    </row>
    <row r="217" spans="1:14" s="1227" customFormat="1" ht="14.25" customHeight="1">
      <c r="A217" s="1036"/>
      <c r="B217" s="907"/>
      <c r="C217" s="879"/>
      <c r="D217" s="1036"/>
    </row>
    <row r="218" spans="1:14" s="1227" customFormat="1" ht="14.25" customHeight="1">
      <c r="A218" s="1036"/>
      <c r="B218" s="907"/>
      <c r="C218" s="879"/>
      <c r="D218" s="1036"/>
      <c r="E218" s="909"/>
      <c r="F218" s="879"/>
    </row>
    <row r="219" spans="1:14" s="1227" customFormat="1" ht="14.25" customHeight="1">
      <c r="A219" s="1036"/>
      <c r="C219" s="879"/>
      <c r="D219" s="1147"/>
      <c r="E219" s="913"/>
      <c r="F219" s="905"/>
    </row>
    <row r="220" spans="1:14" s="1227" customFormat="1" ht="14.25" customHeight="1">
      <c r="A220" s="1147"/>
      <c r="B220" s="904"/>
      <c r="C220" s="905"/>
      <c r="D220" s="1147"/>
      <c r="E220" s="904"/>
      <c r="F220" s="905"/>
      <c r="H220" s="1252"/>
    </row>
    <row r="221" spans="1:14" s="1227" customFormat="1" ht="14.25" customHeight="1">
      <c r="A221" s="1036"/>
      <c r="B221" s="1144"/>
      <c r="C221" s="905"/>
      <c r="D221" s="1036"/>
      <c r="E221" s="907"/>
      <c r="F221" s="879"/>
    </row>
    <row r="222" spans="1:14" s="1227" customFormat="1" ht="14.25" customHeight="1">
      <c r="A222" s="1036"/>
      <c r="B222" s="1008"/>
      <c r="C222" s="879"/>
      <c r="D222" s="1036"/>
      <c r="E222" s="1144"/>
      <c r="F222" s="879"/>
      <c r="G222" s="879"/>
      <c r="H222" s="1155"/>
    </row>
    <row r="223" spans="1:14" s="1227" customFormat="1" ht="14.25" customHeight="1">
      <c r="A223" s="1036"/>
      <c r="C223" s="879"/>
      <c r="D223" s="1036"/>
      <c r="E223" s="907"/>
      <c r="F223" s="879"/>
      <c r="H223" s="1155"/>
    </row>
    <row r="224" spans="1:14" s="1227" customFormat="1" ht="14.25" customHeight="1">
      <c r="A224" s="1244"/>
      <c r="B224" s="1240"/>
      <c r="C224" s="879"/>
      <c r="D224" s="1244"/>
      <c r="E224" s="907"/>
      <c r="F224" s="879"/>
      <c r="H224" s="1155"/>
    </row>
    <row r="225" spans="1:8" s="1227" customFormat="1" ht="14.25" customHeight="1">
      <c r="A225" s="1244"/>
      <c r="B225" s="1256"/>
      <c r="C225" s="879"/>
      <c r="D225" s="1036"/>
      <c r="E225" s="1144"/>
      <c r="F225" s="879"/>
    </row>
    <row r="226" spans="1:8" s="1227" customFormat="1" ht="14.25" customHeight="1">
      <c r="A226" s="1036"/>
      <c r="B226" s="879"/>
      <c r="C226" s="879"/>
      <c r="D226" s="1036"/>
      <c r="E226" s="907"/>
      <c r="F226" s="879"/>
    </row>
    <row r="227" spans="1:8" s="1227" customFormat="1" ht="14.25" customHeight="1">
      <c r="A227" s="1036"/>
      <c r="B227" s="907"/>
      <c r="C227" s="879"/>
      <c r="D227" s="1036"/>
      <c r="E227" s="907"/>
      <c r="F227" s="879"/>
    </row>
    <row r="228" spans="1:8" s="1227" customFormat="1" ht="14.25" customHeight="1">
      <c r="A228" s="1036"/>
      <c r="B228" s="907"/>
      <c r="C228" s="879"/>
      <c r="D228" s="1036"/>
      <c r="E228" s="907"/>
      <c r="F228" s="879"/>
    </row>
    <row r="229" spans="1:8" s="1227" customFormat="1" ht="14.25" customHeight="1">
      <c r="A229" s="905"/>
      <c r="B229" s="904"/>
      <c r="C229" s="879"/>
      <c r="D229" s="905"/>
      <c r="E229" s="904"/>
      <c r="F229" s="879"/>
    </row>
    <row r="230" spans="1:8" s="1227" customFormat="1" ht="14.25" customHeight="1">
      <c r="A230" s="1147"/>
      <c r="B230" s="904"/>
      <c r="C230" s="879"/>
      <c r="D230" s="1147"/>
      <c r="E230" s="904"/>
      <c r="F230" s="879"/>
    </row>
    <row r="231" spans="1:8" s="1227" customFormat="1" ht="14.25" customHeight="1">
      <c r="A231" s="1036"/>
      <c r="B231" s="1144"/>
      <c r="C231" s="879"/>
      <c r="D231" s="1036"/>
      <c r="E231" s="907"/>
      <c r="F231" s="879"/>
    </row>
    <row r="232" spans="1:8" s="1227" customFormat="1" ht="14.25" customHeight="1">
      <c r="A232" s="1036"/>
      <c r="C232" s="879"/>
      <c r="D232" s="1036"/>
      <c r="E232" s="1144"/>
      <c r="F232" s="879"/>
    </row>
    <row r="233" spans="1:8" s="1227" customFormat="1" ht="14.25" customHeight="1">
      <c r="A233" s="1036"/>
      <c r="B233" s="904"/>
      <c r="C233" s="879"/>
      <c r="D233" s="1036"/>
      <c r="E233" s="907"/>
      <c r="F233" s="879"/>
    </row>
    <row r="234" spans="1:8" s="1227" customFormat="1" ht="14.25" customHeight="1">
      <c r="A234" s="1036"/>
      <c r="B234" s="904"/>
      <c r="C234" s="879"/>
      <c r="D234" s="1036"/>
      <c r="E234" s="907"/>
      <c r="F234" s="879"/>
    </row>
    <row r="235" spans="1:8" s="1227" customFormat="1" ht="14.25" customHeight="1">
      <c r="A235" s="1036"/>
      <c r="B235" s="907"/>
      <c r="C235" s="879"/>
      <c r="D235" s="1036"/>
      <c r="E235" s="904"/>
      <c r="F235" s="879"/>
    </row>
    <row r="236" spans="1:8" s="1227" customFormat="1" ht="14.25" customHeight="1">
      <c r="A236" s="1036"/>
      <c r="B236" s="907"/>
      <c r="C236" s="879"/>
      <c r="D236" s="1036"/>
      <c r="E236" s="907"/>
      <c r="F236" s="879"/>
      <c r="H236" s="1157"/>
    </row>
    <row r="237" spans="1:8" s="1227" customFormat="1" ht="14.25" customHeight="1">
      <c r="A237" s="905"/>
      <c r="B237" s="904"/>
      <c r="C237" s="879"/>
      <c r="D237" s="905"/>
      <c r="E237" s="904"/>
      <c r="F237" s="879"/>
    </row>
    <row r="238" spans="1:8" s="1227" customFormat="1" ht="14.25" customHeight="1">
      <c r="A238" s="1147"/>
      <c r="B238" s="904"/>
      <c r="C238" s="879"/>
      <c r="D238" s="1147"/>
      <c r="E238" s="904"/>
      <c r="F238" s="879"/>
      <c r="H238" s="1249"/>
    </row>
    <row r="239" spans="1:8" s="1227" customFormat="1" ht="14.25" customHeight="1">
      <c r="A239" s="1036"/>
      <c r="B239" s="909"/>
      <c r="C239" s="879"/>
      <c r="D239" s="1036"/>
      <c r="E239" s="907"/>
      <c r="F239" s="879"/>
      <c r="H239" s="1155"/>
    </row>
    <row r="240" spans="1:8" s="1227" customFormat="1" ht="14.25" customHeight="1">
      <c r="A240" s="1036"/>
      <c r="B240" s="879"/>
      <c r="C240" s="879"/>
      <c r="D240" s="1036"/>
      <c r="E240" s="879"/>
      <c r="F240" s="879"/>
    </row>
    <row r="241" spans="1:6" s="1227" customFormat="1" ht="14.25" customHeight="1">
      <c r="A241" s="905"/>
      <c r="B241" s="905"/>
      <c r="C241" s="905"/>
      <c r="D241" s="905"/>
      <c r="E241" s="905"/>
      <c r="F241" s="905"/>
    </row>
    <row r="242" spans="1:6" s="1227" customFormat="1" ht="14.25" customHeight="1">
      <c r="A242" s="1160"/>
      <c r="B242" s="905"/>
      <c r="C242" s="905"/>
      <c r="D242" s="905"/>
      <c r="E242" s="905"/>
      <c r="F242" s="905"/>
    </row>
    <row r="243" spans="1:6" s="1227" customFormat="1" ht="14.25" customHeight="1">
      <c r="A243" s="1160"/>
      <c r="C243" s="905"/>
      <c r="D243" s="842"/>
      <c r="E243" s="905"/>
      <c r="F243" s="905"/>
    </row>
    <row r="244" spans="1:6" s="1227" customFormat="1" ht="14.25" customHeight="1">
      <c r="A244" s="1160"/>
      <c r="B244" s="842"/>
      <c r="C244" s="905"/>
      <c r="D244" s="842"/>
      <c r="E244" s="905"/>
      <c r="F244" s="905"/>
    </row>
    <row r="245" spans="1:6" s="1227" customFormat="1" ht="14.25" customHeight="1">
      <c r="A245" s="1160"/>
      <c r="C245" s="905"/>
      <c r="D245" s="842"/>
      <c r="E245" s="905"/>
      <c r="F245" s="905"/>
    </row>
    <row r="246" spans="1:6" s="1227" customFormat="1" ht="14.25" customHeight="1">
      <c r="A246" s="1160"/>
    </row>
    <row r="247" spans="1:6" s="1230" customFormat="1" ht="14.25" customHeight="1"/>
    <row r="248" spans="1:6" s="1230" customFormat="1" ht="14.25" customHeight="1"/>
    <row r="249" spans="1:6" s="1230" customFormat="1" ht="14.25" customHeight="1"/>
    <row r="250" spans="1:6" s="1230" customFormat="1" ht="14.25" customHeight="1"/>
    <row r="251" spans="1:6" s="1230" customFormat="1" ht="14.25" customHeight="1"/>
    <row r="252" spans="1:6" s="1230" customFormat="1" ht="14.25" customHeight="1"/>
    <row r="253" spans="1:6" s="1230" customFormat="1" ht="14.25" customHeight="1"/>
    <row r="254" spans="1:6" s="1230" customFormat="1" ht="14.25" customHeight="1"/>
    <row r="255" spans="1:6" s="1230" customFormat="1" ht="14.25" customHeight="1"/>
    <row r="256" spans="1:6" s="1230" customFormat="1" ht="14.25" customHeight="1"/>
    <row r="257" s="1230" customFormat="1" ht="14.25" customHeight="1"/>
    <row r="258" s="1230" customFormat="1" ht="14.25" customHeight="1"/>
    <row r="259" s="1230" customFormat="1" ht="14.25" customHeight="1"/>
    <row r="260" s="1230" customFormat="1" ht="14.25" customHeight="1"/>
    <row r="261" s="1230" customFormat="1" ht="14.25" customHeight="1"/>
    <row r="262" s="1230" customFormat="1" ht="14.25" customHeight="1"/>
    <row r="263" s="1230" customFormat="1" ht="14.25" customHeight="1"/>
    <row r="264" s="1230" customFormat="1" ht="14.25" customHeight="1"/>
    <row r="265" s="1230" customFormat="1" ht="14.25" customHeight="1"/>
    <row r="266" s="1230" customFormat="1" ht="14.25" customHeight="1"/>
    <row r="267" s="1230" customFormat="1" ht="14.25" customHeight="1"/>
    <row r="268" s="1230" customFormat="1" ht="14.25" customHeight="1"/>
    <row r="269" s="1230" customFormat="1" ht="14.25" customHeight="1"/>
    <row r="270" s="1230" customFormat="1" ht="14.25" customHeight="1"/>
    <row r="271" s="1230" customFormat="1" ht="14.25" customHeight="1"/>
    <row r="272" s="1230" customFormat="1" ht="14.25" customHeight="1"/>
    <row r="273" s="1230" customFormat="1" ht="14.25" customHeight="1"/>
    <row r="274" s="1230" customFormat="1" ht="14.25" customHeight="1"/>
    <row r="275" s="1230" customFormat="1" ht="14.25" customHeight="1"/>
    <row r="276" s="1230" customFormat="1" ht="14.25" customHeight="1"/>
    <row r="277" s="1230" customFormat="1" ht="14.25" customHeight="1"/>
    <row r="278" s="1230" customFormat="1" ht="14.25" customHeight="1"/>
    <row r="279" s="1230" customFormat="1" ht="14.25" customHeight="1"/>
    <row r="280" s="1230" customFormat="1" ht="14.25" customHeight="1"/>
    <row r="281" s="1230" customFormat="1" ht="14.25" customHeight="1"/>
    <row r="282" s="1230" customFormat="1" ht="14.25" customHeight="1"/>
    <row r="283" s="1230" customFormat="1" ht="14.25" customHeight="1"/>
    <row r="284" s="1230" customFormat="1" ht="14.25" customHeight="1"/>
    <row r="285" s="1230" customFormat="1" ht="14.25" customHeight="1"/>
    <row r="286" s="1230" customFormat="1" ht="14.25" customHeight="1"/>
    <row r="287" s="1230" customFormat="1" ht="14.25" customHeight="1"/>
    <row r="288" s="1230" customFormat="1" ht="14.25" customHeight="1"/>
    <row r="289" s="1230" customFormat="1" ht="14.25" customHeight="1"/>
    <row r="290" s="1230" customFormat="1" ht="14.25" customHeight="1"/>
    <row r="291" s="1230" customFormat="1" ht="14.25" customHeight="1"/>
    <row r="292" s="1230" customFormat="1" ht="14.25" customHeight="1"/>
    <row r="293" s="1230" customFormat="1" ht="14.25" customHeight="1"/>
    <row r="294" s="1230" customFormat="1" ht="14.25" customHeight="1"/>
    <row r="295" s="1230" customFormat="1" ht="14.25" customHeight="1"/>
    <row r="296" s="1230" customFormat="1" ht="14.25" customHeight="1"/>
    <row r="297" s="1230" customFormat="1" ht="14.25" customHeight="1"/>
    <row r="298" s="1230" customFormat="1" ht="14.25" customHeight="1"/>
    <row r="299" s="1230" customFormat="1" ht="14.25" customHeight="1"/>
    <row r="300" s="1230" customFormat="1" ht="14.25" customHeight="1"/>
    <row r="301" s="1230" customFormat="1" ht="14.25" customHeight="1"/>
    <row r="302" s="1230" customFormat="1" ht="14.25" customHeight="1"/>
    <row r="303" s="1230" customFormat="1" ht="14.25" customHeight="1"/>
    <row r="304" s="1230" customFormat="1" ht="14.25" customHeight="1"/>
    <row r="305" s="1230" customFormat="1" ht="14.25" customHeight="1"/>
    <row r="306" s="1230" customFormat="1" ht="14.25" customHeight="1"/>
    <row r="307" s="1230" customFormat="1" ht="14.25" customHeight="1"/>
    <row r="308" s="1230" customFormat="1" ht="14.25" customHeight="1"/>
    <row r="309" s="1230" customFormat="1" ht="14.25" customHeight="1"/>
    <row r="310" s="1230" customFormat="1" ht="14.25" customHeight="1"/>
    <row r="311" s="1230" customFormat="1" ht="14.25" customHeight="1"/>
    <row r="312" s="1230" customFormat="1" ht="14.25" customHeight="1"/>
    <row r="313" s="1230" customFormat="1" ht="14.25" customHeight="1"/>
    <row r="314" s="1230" customFormat="1" ht="14.25" customHeight="1"/>
    <row r="315" s="1230" customFormat="1" ht="14.25" customHeight="1"/>
    <row r="316" s="1230" customFormat="1" ht="14.25" customHeight="1"/>
    <row r="317" s="1230" customFormat="1" ht="14.25" customHeight="1"/>
    <row r="318" s="1230" customFormat="1" ht="14.25" customHeight="1"/>
    <row r="319" s="1230" customFormat="1" ht="14.25" customHeight="1"/>
    <row r="320" s="1230" customFormat="1" ht="14.25" customHeight="1"/>
    <row r="321" s="1230" customFormat="1" ht="14.25" customHeight="1"/>
    <row r="322" s="1230" customFormat="1" ht="14.25" customHeight="1"/>
    <row r="323" s="1230" customFormat="1" ht="14.25" customHeight="1"/>
    <row r="324" s="1230" customFormat="1" ht="14.25" customHeight="1"/>
    <row r="325" s="1230" customFormat="1" ht="14.25" customHeight="1"/>
    <row r="326" s="1230" customFormat="1" ht="14.25" customHeight="1"/>
    <row r="327" s="1230" customFormat="1" ht="14.25" customHeight="1"/>
    <row r="328" s="1230" customFormat="1" ht="14.25" customHeight="1"/>
    <row r="329" s="1230" customFormat="1" ht="14.25" customHeight="1"/>
    <row r="330" s="1230" customFormat="1" ht="14.25" customHeight="1"/>
    <row r="331" s="1230" customFormat="1" ht="14.25" customHeight="1"/>
    <row r="332" s="1230" customFormat="1" ht="14.25" customHeight="1"/>
    <row r="333" s="1230" customFormat="1" ht="14.25" customHeight="1"/>
    <row r="334" s="1230" customFormat="1" ht="14.25" customHeight="1"/>
    <row r="335" s="1230" customFormat="1" ht="14.25" customHeight="1"/>
    <row r="336" s="1230" customFormat="1" ht="14.25" customHeight="1"/>
    <row r="337" s="1230" customFormat="1" ht="14.25" customHeight="1"/>
    <row r="338" s="1230" customFormat="1" ht="14.25" customHeight="1"/>
  </sheetData>
  <mergeCells count="6">
    <mergeCell ref="H80:M80"/>
    <mergeCell ref="E26:F26"/>
    <mergeCell ref="B4:D4"/>
    <mergeCell ref="B5:C5"/>
    <mergeCell ref="B6:C6"/>
    <mergeCell ref="B26:C26"/>
  </mergeCells>
  <hyperlinks>
    <hyperlink ref="H5" location="'M&amp;L Granules data'!A1" display="Anmerkung: Berechnung indikative Werte M&amp;L Granules: siehe Tabellenblatt &quot;M&amp;L Granules data&quot;"/>
  </hyperlink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72"/>
  <sheetViews>
    <sheetView zoomScaleNormal="100" workbookViewId="0"/>
  </sheetViews>
  <sheetFormatPr baseColWidth="10" defaultColWidth="11.42578125" defaultRowHeight="12.75"/>
  <cols>
    <col min="1" max="1" width="32.5703125" style="917" bestFit="1" customWidth="1"/>
    <col min="2" max="2" width="12" style="917" customWidth="1"/>
    <col min="3" max="3" width="12.42578125" style="917" customWidth="1"/>
    <col min="4" max="4" width="28.7109375" style="917" customWidth="1"/>
    <col min="5" max="5" width="16.140625" style="917" customWidth="1"/>
    <col min="6" max="6" width="17.140625" style="917" customWidth="1"/>
    <col min="7" max="16384" width="11.42578125" style="917"/>
  </cols>
  <sheetData>
    <row r="1" spans="1:14" ht="15">
      <c r="A1" s="927" t="s">
        <v>0</v>
      </c>
      <c r="B1" s="820"/>
      <c r="C1" s="916"/>
      <c r="D1" s="916"/>
      <c r="H1" s="925" t="s">
        <v>382</v>
      </c>
      <c r="I1" s="916"/>
      <c r="J1" s="916"/>
    </row>
    <row r="2" spans="1:14" ht="15">
      <c r="A2" s="920" t="s">
        <v>191</v>
      </c>
      <c r="B2" s="1217" t="s">
        <v>439</v>
      </c>
      <c r="C2" s="1273"/>
      <c r="D2" s="1273"/>
      <c r="E2" s="1273"/>
      <c r="F2" s="1273"/>
      <c r="H2" s="1025"/>
    </row>
    <row r="3" spans="1:14" ht="15.75" thickBot="1">
      <c r="B3" s="920"/>
      <c r="C3" s="916"/>
      <c r="D3" s="916"/>
      <c r="H3" s="1025" t="s">
        <v>440</v>
      </c>
    </row>
    <row r="4" spans="1:14" ht="15">
      <c r="A4" s="929"/>
      <c r="B4" s="1321" t="s">
        <v>2</v>
      </c>
      <c r="C4" s="1322"/>
      <c r="D4" s="1323"/>
      <c r="E4" s="930" t="s">
        <v>3</v>
      </c>
      <c r="F4" s="931"/>
      <c r="H4" s="1025" t="s">
        <v>441</v>
      </c>
    </row>
    <row r="5" spans="1:14" ht="14.25">
      <c r="A5" s="932" t="s">
        <v>21</v>
      </c>
      <c r="B5" s="1324" t="s">
        <v>4</v>
      </c>
      <c r="C5" s="1325"/>
      <c r="D5" s="933" t="s">
        <v>66</v>
      </c>
      <c r="E5" s="934" t="s">
        <v>5</v>
      </c>
      <c r="F5" s="935" t="s">
        <v>6</v>
      </c>
      <c r="H5" s="1025" t="s">
        <v>442</v>
      </c>
    </row>
    <row r="6" spans="1:14" ht="14.25">
      <c r="A6" s="1127"/>
      <c r="B6" s="1353"/>
      <c r="C6" s="1354"/>
      <c r="D6" s="937" t="s">
        <v>8</v>
      </c>
      <c r="E6" s="1101"/>
      <c r="F6" s="939" t="s">
        <v>8</v>
      </c>
      <c r="H6" s="1025" t="s">
        <v>443</v>
      </c>
    </row>
    <row r="7" spans="1:14" ht="14.25">
      <c r="A7" s="940" t="s">
        <v>22</v>
      </c>
      <c r="B7" s="1009" t="s">
        <v>31</v>
      </c>
      <c r="C7" s="944"/>
      <c r="D7" s="942"/>
      <c r="E7" s="1009" t="s">
        <v>31</v>
      </c>
      <c r="F7" s="943"/>
    </row>
    <row r="8" spans="1:14" ht="14.25">
      <c r="A8" s="1285" t="s">
        <v>24</v>
      </c>
      <c r="B8" s="1286" t="s">
        <v>31</v>
      </c>
      <c r="C8" s="1287"/>
      <c r="D8" s="1288"/>
      <c r="E8" s="1286" t="s">
        <v>31</v>
      </c>
      <c r="F8" s="1289"/>
    </row>
    <row r="9" spans="1:14" ht="14.25">
      <c r="A9" s="945" t="s">
        <v>23</v>
      </c>
      <c r="B9" s="1079" t="s">
        <v>31</v>
      </c>
      <c r="C9" s="946"/>
      <c r="D9" s="947" t="s">
        <v>20</v>
      </c>
      <c r="E9" s="1083" t="s">
        <v>31</v>
      </c>
      <c r="F9" s="948"/>
    </row>
    <row r="10" spans="1:14" ht="15" thickBot="1">
      <c r="A10" s="949" t="s">
        <v>29</v>
      </c>
      <c r="B10" s="1082" t="s">
        <v>31</v>
      </c>
      <c r="C10" s="809"/>
      <c r="D10" s="950" t="s">
        <v>20</v>
      </c>
      <c r="E10" s="1084" t="s">
        <v>31</v>
      </c>
      <c r="F10" s="810" t="s">
        <v>20</v>
      </c>
    </row>
    <row r="11" spans="1:14" ht="14.25">
      <c r="A11" s="1239"/>
      <c r="B11" s="1290"/>
      <c r="C11" s="1291"/>
      <c r="D11" s="1292"/>
      <c r="E11" s="1290"/>
      <c r="F11" s="1292"/>
    </row>
    <row r="12" spans="1:14">
      <c r="G12" s="811"/>
      <c r="H12" s="877"/>
      <c r="I12" s="1012"/>
      <c r="J12" s="1013"/>
      <c r="K12" s="877"/>
      <c r="L12" s="877"/>
      <c r="M12" s="877"/>
      <c r="N12" s="875"/>
    </row>
    <row r="13" spans="1:14" s="1016" customFormat="1">
      <c r="A13" s="1010" t="s">
        <v>9</v>
      </c>
      <c r="B13" s="1010"/>
      <c r="C13" s="917"/>
      <c r="D13" s="917"/>
      <c r="E13" s="956" t="s">
        <v>67</v>
      </c>
      <c r="F13" s="956" t="s">
        <v>54</v>
      </c>
      <c r="G13" s="1031"/>
      <c r="H13" s="887"/>
      <c r="I13" s="875"/>
      <c r="J13" s="1017"/>
      <c r="K13" s="1013"/>
      <c r="L13" s="1014"/>
      <c r="M13" s="1015"/>
      <c r="N13" s="1012"/>
    </row>
    <row r="14" spans="1:14" ht="24.75" customHeight="1">
      <c r="A14" s="1011" t="s">
        <v>192</v>
      </c>
      <c r="B14" s="1356" t="s">
        <v>447</v>
      </c>
      <c r="C14" s="1357"/>
      <c r="D14" s="805" t="s">
        <v>193</v>
      </c>
      <c r="E14" s="964">
        <v>0.1</v>
      </c>
      <c r="F14" s="965" t="s">
        <v>61</v>
      </c>
      <c r="G14" s="812" t="s">
        <v>409</v>
      </c>
      <c r="H14" s="875"/>
      <c r="I14" s="875"/>
      <c r="J14" s="877"/>
      <c r="K14" s="1017"/>
      <c r="L14" s="1018"/>
      <c r="M14" s="877"/>
      <c r="N14" s="875"/>
    </row>
    <row r="15" spans="1:14">
      <c r="A15" s="872" t="s">
        <v>53</v>
      </c>
      <c r="B15" s="1099" t="s">
        <v>26</v>
      </c>
      <c r="C15" s="864" t="s">
        <v>20</v>
      </c>
      <c r="G15" s="960">
        <v>1</v>
      </c>
      <c r="H15" s="887" t="s">
        <v>55</v>
      </c>
      <c r="I15" s="875"/>
      <c r="J15" s="877"/>
      <c r="K15" s="1017"/>
      <c r="L15" s="1018"/>
      <c r="M15" s="877"/>
      <c r="N15" s="875"/>
    </row>
    <row r="16" spans="1:14">
      <c r="A16" s="43" t="s">
        <v>48</v>
      </c>
      <c r="B16" s="1099" t="s">
        <v>26</v>
      </c>
      <c r="C16" s="864"/>
      <c r="G16" s="960">
        <v>0.1</v>
      </c>
      <c r="H16" s="877" t="s">
        <v>61</v>
      </c>
      <c r="I16" s="875"/>
      <c r="J16" s="877"/>
      <c r="K16" s="1017"/>
      <c r="L16" s="1018"/>
      <c r="M16" s="877"/>
      <c r="N16" s="875"/>
    </row>
    <row r="17" spans="1:16" ht="15.75">
      <c r="A17" s="954" t="s">
        <v>116</v>
      </c>
      <c r="B17" s="1055"/>
      <c r="C17" s="862" t="s">
        <v>340</v>
      </c>
      <c r="D17" s="1019" t="s">
        <v>20</v>
      </c>
      <c r="E17" s="954"/>
      <c r="F17" s="954"/>
      <c r="H17" s="1025" t="s">
        <v>444</v>
      </c>
      <c r="I17" s="1025"/>
      <c r="J17" s="1025"/>
      <c r="K17" s="1025"/>
      <c r="L17" s="1025"/>
      <c r="M17" s="1025"/>
      <c r="N17" s="875"/>
    </row>
    <row r="18" spans="1:16" ht="13.5">
      <c r="A18" s="405" t="s">
        <v>338</v>
      </c>
      <c r="B18" s="1126">
        <v>410</v>
      </c>
      <c r="C18" s="354" t="s">
        <v>341</v>
      </c>
      <c r="D18" s="1019"/>
      <c r="E18" s="954"/>
      <c r="F18" s="954"/>
      <c r="I18" s="1025"/>
      <c r="J18" s="1025"/>
      <c r="K18" s="1025"/>
      <c r="L18" s="1025"/>
      <c r="M18" s="1025"/>
      <c r="N18" s="875"/>
    </row>
    <row r="19" spans="1:16">
      <c r="A19" s="405" t="s">
        <v>336</v>
      </c>
      <c r="B19" s="351">
        <v>0.33</v>
      </c>
      <c r="C19" s="354"/>
      <c r="D19" s="1019"/>
      <c r="E19" s="954"/>
      <c r="F19" s="954"/>
      <c r="I19" s="1025"/>
      <c r="J19" s="1025"/>
      <c r="K19" s="1025"/>
      <c r="L19" s="1025"/>
      <c r="M19" s="1025"/>
    </row>
    <row r="20" spans="1:16" s="875" customFormat="1" ht="13.5">
      <c r="A20" s="405" t="s">
        <v>337</v>
      </c>
      <c r="B20" s="1126">
        <f>B18*B19</f>
        <v>135.30000000000001</v>
      </c>
      <c r="C20" s="354" t="s">
        <v>341</v>
      </c>
      <c r="D20" s="1019"/>
      <c r="E20" s="954"/>
      <c r="F20" s="954"/>
      <c r="H20" s="1025" t="s">
        <v>445</v>
      </c>
      <c r="I20" s="1025"/>
      <c r="J20" s="1025"/>
      <c r="K20" s="1025"/>
      <c r="L20" s="1025"/>
      <c r="M20" s="1025"/>
      <c r="O20" s="917"/>
      <c r="P20" s="917"/>
    </row>
    <row r="21" spans="1:16">
      <c r="A21" s="405" t="s">
        <v>339</v>
      </c>
      <c r="B21" s="351">
        <v>0.03</v>
      </c>
      <c r="C21" s="415"/>
      <c r="D21" s="1020"/>
      <c r="E21" s="875"/>
      <c r="F21" s="875"/>
      <c r="H21" s="1025" t="s">
        <v>446</v>
      </c>
    </row>
    <row r="22" spans="1:16">
      <c r="H22" s="1025"/>
    </row>
    <row r="23" spans="1:16" ht="14.25">
      <c r="A23" s="968" t="s">
        <v>88</v>
      </c>
      <c r="B23" s="1058"/>
      <c r="C23" s="969"/>
      <c r="D23" s="969"/>
      <c r="E23" s="969"/>
      <c r="F23" s="968" t="s">
        <v>20</v>
      </c>
      <c r="G23" s="889" t="s">
        <v>20</v>
      </c>
    </row>
    <row r="24" spans="1:16" ht="15" customHeight="1" thickBot="1">
      <c r="A24" s="970" t="s">
        <v>10</v>
      </c>
      <c r="B24" s="971" t="s">
        <v>2</v>
      </c>
      <c r="C24" s="972"/>
      <c r="D24" s="823" t="s">
        <v>10</v>
      </c>
      <c r="E24" s="971" t="s">
        <v>3</v>
      </c>
      <c r="F24" s="975"/>
      <c r="G24" s="1022" t="s">
        <v>20</v>
      </c>
      <c r="H24" s="1056"/>
      <c r="I24" s="1012"/>
      <c r="J24" s="1022"/>
      <c r="K24" s="1013"/>
      <c r="L24" s="1014"/>
    </row>
    <row r="25" spans="1:16" ht="15" customHeight="1">
      <c r="A25" s="804" t="s">
        <v>73</v>
      </c>
      <c r="B25" s="1059" t="s">
        <v>51</v>
      </c>
      <c r="C25" s="827"/>
      <c r="D25" s="1060" t="s">
        <v>73</v>
      </c>
      <c r="E25" s="1059" t="s">
        <v>51</v>
      </c>
      <c r="F25" s="827"/>
      <c r="G25" s="1022"/>
      <c r="H25" s="887"/>
      <c r="I25" s="1057"/>
      <c r="J25" s="887"/>
      <c r="K25" s="1017"/>
      <c r="L25" s="1018"/>
      <c r="M25" s="877"/>
      <c r="N25" s="875"/>
    </row>
    <row r="26" spans="1:16" ht="15" customHeight="1">
      <c r="A26" s="867"/>
      <c r="B26" s="855"/>
      <c r="C26" s="827"/>
      <c r="D26" s="1061"/>
      <c r="E26" s="855"/>
      <c r="F26" s="827"/>
      <c r="G26" s="1022"/>
      <c r="H26" s="816"/>
      <c r="I26" s="1057"/>
      <c r="J26" s="877"/>
      <c r="K26" s="877"/>
      <c r="L26" s="883"/>
      <c r="M26" s="877"/>
      <c r="N26" s="875"/>
    </row>
    <row r="27" spans="1:16">
      <c r="A27" s="804" t="s">
        <v>74</v>
      </c>
      <c r="B27" s="1062" t="s">
        <v>31</v>
      </c>
      <c r="C27" s="879" t="s">
        <v>20</v>
      </c>
      <c r="D27" s="1063" t="s">
        <v>75</v>
      </c>
      <c r="E27" s="1062" t="s">
        <v>31</v>
      </c>
      <c r="F27" s="876" t="s">
        <v>20</v>
      </c>
      <c r="G27" s="1064"/>
      <c r="H27" s="1064"/>
      <c r="I27" s="1064"/>
      <c r="J27" s="1064"/>
      <c r="K27" s="1064"/>
      <c r="L27" s="1064"/>
      <c r="M27" s="1064"/>
      <c r="N27" s="1064"/>
    </row>
    <row r="28" spans="1:16">
      <c r="A28" s="804"/>
      <c r="B28" s="1062"/>
      <c r="C28" s="879"/>
      <c r="D28" s="1063"/>
      <c r="E28" s="1062"/>
      <c r="F28" s="876"/>
      <c r="G28" s="1065"/>
      <c r="H28" s="1065"/>
      <c r="I28" s="1065"/>
      <c r="J28" s="1065"/>
      <c r="K28" s="1065"/>
      <c r="L28" s="1065"/>
      <c r="M28" s="1065"/>
      <c r="N28" s="1065"/>
    </row>
    <row r="29" spans="1:16">
      <c r="A29" s="804" t="s">
        <v>12</v>
      </c>
      <c r="B29" s="1062" t="s">
        <v>31</v>
      </c>
      <c r="C29" s="879"/>
      <c r="D29" s="1063" t="s">
        <v>12</v>
      </c>
      <c r="E29" s="1062" t="s">
        <v>31</v>
      </c>
      <c r="F29" s="876"/>
      <c r="G29" s="1065"/>
      <c r="H29" s="1065"/>
      <c r="I29" s="1065"/>
      <c r="J29" s="1065"/>
      <c r="K29" s="1065"/>
      <c r="L29" s="1065"/>
      <c r="M29" s="1065"/>
      <c r="N29" s="1065"/>
    </row>
    <row r="30" spans="1:16">
      <c r="A30" s="988"/>
      <c r="B30" s="837"/>
      <c r="C30" s="885"/>
      <c r="D30" s="1066"/>
      <c r="E30" s="954"/>
      <c r="F30" s="954"/>
    </row>
    <row r="31" spans="1:16">
      <c r="A31" s="867" t="s">
        <v>13</v>
      </c>
      <c r="B31" s="876"/>
      <c r="C31" s="885"/>
      <c r="D31" s="860" t="s">
        <v>13</v>
      </c>
      <c r="E31" s="879"/>
      <c r="F31" s="879"/>
    </row>
    <row r="32" spans="1:16" ht="24">
      <c r="A32" s="866" t="s">
        <v>76</v>
      </c>
      <c r="B32" s="1059" t="str">
        <f>B27</f>
        <v>not expected</v>
      </c>
      <c r="C32" s="885" t="s">
        <v>20</v>
      </c>
      <c r="D32" s="865" t="s">
        <v>77</v>
      </c>
      <c r="E32" s="1067" t="str">
        <f>E27</f>
        <v>not expected</v>
      </c>
      <c r="F32" s="879" t="s">
        <v>20</v>
      </c>
    </row>
    <row r="33" spans="1:11" ht="15" customHeight="1">
      <c r="A33" s="866"/>
      <c r="B33" s="1059"/>
      <c r="C33" s="885"/>
      <c r="D33" s="865"/>
      <c r="E33" s="1068"/>
      <c r="F33" s="879"/>
    </row>
    <row r="34" spans="1:11" ht="15" customHeight="1" thickBot="1">
      <c r="A34" s="970" t="s">
        <v>11</v>
      </c>
      <c r="B34" s="991" t="s">
        <v>2</v>
      </c>
      <c r="C34" s="992"/>
      <c r="D34" s="993" t="s">
        <v>11</v>
      </c>
      <c r="E34" s="994" t="s">
        <v>3</v>
      </c>
      <c r="F34" s="995"/>
    </row>
    <row r="35" spans="1:11" ht="15" customHeight="1">
      <c r="A35" s="804" t="s">
        <v>73</v>
      </c>
      <c r="B35" s="1059" t="s">
        <v>51</v>
      </c>
      <c r="C35" s="827"/>
      <c r="D35" s="1060" t="s">
        <v>73</v>
      </c>
      <c r="E35" s="1059" t="s">
        <v>51</v>
      </c>
      <c r="F35" s="827"/>
    </row>
    <row r="36" spans="1:11" ht="15" customHeight="1">
      <c r="A36" s="867"/>
      <c r="B36" s="836"/>
      <c r="C36" s="870"/>
      <c r="D36" s="860"/>
      <c r="E36" s="913"/>
      <c r="F36" s="905"/>
    </row>
    <row r="37" spans="1:11">
      <c r="A37" s="804" t="s">
        <v>74</v>
      </c>
      <c r="B37" s="836"/>
      <c r="C37" s="870"/>
      <c r="D37" s="1063" t="s">
        <v>74</v>
      </c>
      <c r="E37" s="913"/>
      <c r="F37" s="905"/>
      <c r="G37" s="1023" t="s">
        <v>20</v>
      </c>
    </row>
    <row r="38" spans="1:11" ht="24">
      <c r="A38" s="866" t="s">
        <v>14</v>
      </c>
      <c r="B38" s="884">
        <v>0.01</v>
      </c>
      <c r="C38" s="885"/>
      <c r="D38" s="866" t="s">
        <v>195</v>
      </c>
      <c r="E38" s="1024">
        <f>B41</f>
        <v>0</v>
      </c>
      <c r="F38" s="876" t="s">
        <v>18</v>
      </c>
      <c r="G38" s="1023"/>
    </row>
    <row r="39" spans="1:11" ht="24">
      <c r="A39" s="861" t="s">
        <v>194</v>
      </c>
      <c r="B39" s="919">
        <f>B$17*1000/10000</f>
        <v>0</v>
      </c>
      <c r="C39" s="885" t="s">
        <v>230</v>
      </c>
      <c r="D39" s="890" t="s">
        <v>25</v>
      </c>
      <c r="E39" s="884">
        <f>E$14</f>
        <v>0.1</v>
      </c>
      <c r="F39" s="892" t="s">
        <v>20</v>
      </c>
      <c r="G39" s="1025" t="s">
        <v>20</v>
      </c>
    </row>
    <row r="40" spans="1:11">
      <c r="A40" s="866" t="s">
        <v>342</v>
      </c>
      <c r="B40" s="919">
        <f>B39*B38</f>
        <v>0</v>
      </c>
      <c r="C40" s="885" t="s">
        <v>196</v>
      </c>
      <c r="D40" s="866" t="s">
        <v>197</v>
      </c>
      <c r="E40" s="1026">
        <f>E38*E39</f>
        <v>0</v>
      </c>
      <c r="F40" s="876" t="s">
        <v>18</v>
      </c>
    </row>
    <row r="41" spans="1:11">
      <c r="A41" s="910" t="s">
        <v>35</v>
      </c>
      <c r="B41" s="1024">
        <f>B40*B$21*B$20</f>
        <v>0</v>
      </c>
      <c r="C41" s="885" t="s">
        <v>18</v>
      </c>
    </row>
    <row r="42" spans="1:11">
      <c r="A42" s="900"/>
      <c r="B42" s="878"/>
      <c r="C42" s="876"/>
      <c r="D42" s="858"/>
      <c r="E42" s="1069"/>
      <c r="F42" s="876"/>
      <c r="H42" s="889" t="s">
        <v>20</v>
      </c>
      <c r="K42" s="875"/>
    </row>
    <row r="43" spans="1:11" ht="15" customHeight="1">
      <c r="A43" s="867" t="s">
        <v>12</v>
      </c>
      <c r="B43" s="846" t="s">
        <v>31</v>
      </c>
      <c r="C43" s="870"/>
      <c r="D43" s="860" t="s">
        <v>12</v>
      </c>
      <c r="E43" s="846" t="s">
        <v>31</v>
      </c>
      <c r="F43" s="876"/>
      <c r="H43" s="1022" t="s">
        <v>20</v>
      </c>
    </row>
    <row r="44" spans="1:11">
      <c r="A44" s="1070"/>
      <c r="B44" s="877"/>
      <c r="C44" s="1022"/>
      <c r="D44" s="1071"/>
      <c r="E44" s="1072"/>
      <c r="F44" s="876"/>
      <c r="H44" s="879" t="s">
        <v>20</v>
      </c>
    </row>
    <row r="45" spans="1:11">
      <c r="A45" s="867" t="s">
        <v>13</v>
      </c>
      <c r="B45" s="1073"/>
      <c r="C45" s="885"/>
      <c r="D45" s="860" t="s">
        <v>13</v>
      </c>
      <c r="E45" s="1074"/>
      <c r="F45" s="879"/>
    </row>
    <row r="46" spans="1:11" ht="24">
      <c r="A46" s="866" t="s">
        <v>70</v>
      </c>
      <c r="B46" s="911">
        <f>B41</f>
        <v>0</v>
      </c>
      <c r="C46" s="885" t="s">
        <v>18</v>
      </c>
      <c r="D46" s="865" t="s">
        <v>38</v>
      </c>
      <c r="E46" s="838">
        <f>E40</f>
        <v>0</v>
      </c>
      <c r="F46" s="879" t="s">
        <v>18</v>
      </c>
    </row>
    <row r="47" spans="1:11">
      <c r="A47" s="898"/>
    </row>
    <row r="48" spans="1:11" ht="24.75">
      <c r="A48" s="168" t="s">
        <v>343</v>
      </c>
    </row>
    <row r="49" spans="1:7" ht="24.75">
      <c r="A49" s="168" t="s">
        <v>356</v>
      </c>
    </row>
    <row r="50" spans="1:7">
      <c r="A50" s="898"/>
      <c r="G50" s="917" t="s">
        <v>20</v>
      </c>
    </row>
    <row r="51" spans="1:7">
      <c r="A51" s="898"/>
    </row>
    <row r="72" spans="10:10">
      <c r="J72" s="276"/>
    </row>
  </sheetData>
  <mergeCells count="4">
    <mergeCell ref="B4:D4"/>
    <mergeCell ref="B5:C5"/>
    <mergeCell ref="B6:C6"/>
    <mergeCell ref="B14:C14"/>
  </mergeCells>
  <pageMargins left="0.78740157499999996" right="0.78740157499999996" top="0.984251969" bottom="0.984251969" header="0.4921259845" footer="0.4921259845"/>
  <pageSetup paperSize="9" scale="52" orientation="portrait" r:id="rId1"/>
  <headerFooter alignWithMargins="0"/>
  <rowBreaks count="1" manualBreakCount="1">
    <brk id="41" max="16383"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U324"/>
  <sheetViews>
    <sheetView workbookViewId="0"/>
  </sheetViews>
  <sheetFormatPr baseColWidth="10" defaultColWidth="11.42578125" defaultRowHeight="12.75"/>
  <cols>
    <col min="1" max="1" width="30.5703125" style="917" customWidth="1"/>
    <col min="2" max="2" width="14.42578125" style="917" customWidth="1"/>
    <col min="3" max="3" width="17.28515625" style="917" customWidth="1"/>
    <col min="4" max="4" width="28.7109375" style="917" customWidth="1"/>
    <col min="5" max="5" width="15" style="924" customWidth="1"/>
    <col min="6" max="6" width="15" style="917" customWidth="1"/>
    <col min="7" max="7" width="5.5703125" style="917" customWidth="1"/>
    <col min="8" max="8" width="36.140625" style="917" customWidth="1"/>
    <col min="9" max="9" width="11.42578125" style="917" customWidth="1"/>
    <col min="10" max="11" width="11.42578125" style="917"/>
    <col min="12" max="12" width="30.5703125" style="917" customWidth="1"/>
    <col min="13" max="16384" width="11.42578125" style="917"/>
  </cols>
  <sheetData>
    <row r="1" spans="1:21" ht="15" customHeight="1">
      <c r="A1" s="927" t="s">
        <v>0</v>
      </c>
      <c r="B1" s="921"/>
      <c r="C1" s="922"/>
      <c r="D1" s="923"/>
      <c r="H1" s="925" t="s">
        <v>382</v>
      </c>
      <c r="I1" s="926" t="s">
        <v>20</v>
      </c>
    </row>
    <row r="2" spans="1:21" ht="15">
      <c r="A2" s="920" t="s">
        <v>1</v>
      </c>
      <c r="B2" s="927" t="s">
        <v>259</v>
      </c>
      <c r="D2" s="923"/>
    </row>
    <row r="3" spans="1:21" ht="15.75" thickBot="1">
      <c r="A3" s="920"/>
      <c r="B3" s="920" t="s">
        <v>261</v>
      </c>
      <c r="C3" s="928"/>
      <c r="D3" s="923"/>
      <c r="H3" s="1049" t="s">
        <v>436</v>
      </c>
    </row>
    <row r="4" spans="1:21" ht="15">
      <c r="A4" s="929"/>
      <c r="B4" s="1321" t="s">
        <v>2</v>
      </c>
      <c r="C4" s="1322"/>
      <c r="D4" s="1323"/>
      <c r="E4" s="930" t="s">
        <v>3</v>
      </c>
      <c r="F4" s="931"/>
      <c r="H4" s="1049" t="s">
        <v>431</v>
      </c>
    </row>
    <row r="5" spans="1:21" ht="14.25" customHeight="1">
      <c r="A5" s="932" t="s">
        <v>21</v>
      </c>
      <c r="B5" s="1324" t="s">
        <v>4</v>
      </c>
      <c r="C5" s="1325"/>
      <c r="D5" s="933" t="s">
        <v>66</v>
      </c>
      <c r="E5" s="934" t="s">
        <v>5</v>
      </c>
      <c r="F5" s="935" t="s">
        <v>6</v>
      </c>
      <c r="H5" s="1049" t="s">
        <v>386</v>
      </c>
    </row>
    <row r="6" spans="1:21" ht="14.25">
      <c r="A6" s="936"/>
      <c r="B6" s="1326" t="s">
        <v>7</v>
      </c>
      <c r="C6" s="1327"/>
      <c r="D6" s="937" t="s">
        <v>8</v>
      </c>
      <c r="E6" s="938" t="s">
        <v>7</v>
      </c>
      <c r="F6" s="939" t="s">
        <v>8</v>
      </c>
      <c r="H6" s="1049" t="s">
        <v>392</v>
      </c>
    </row>
    <row r="7" spans="1:21" ht="15.75">
      <c r="A7" s="940" t="s">
        <v>22</v>
      </c>
      <c r="B7" s="1080" t="s">
        <v>20</v>
      </c>
      <c r="C7" s="941"/>
      <c r="D7" s="942"/>
      <c r="E7" s="1081"/>
      <c r="F7" s="943"/>
      <c r="H7" s="1131"/>
    </row>
    <row r="8" spans="1:21" ht="14.25">
      <c r="A8" s="940" t="s">
        <v>24</v>
      </c>
      <c r="B8" s="1080"/>
      <c r="C8" s="941"/>
      <c r="D8" s="942"/>
      <c r="E8" s="1081"/>
      <c r="F8" s="943"/>
    </row>
    <row r="9" spans="1:21" ht="14.25">
      <c r="A9" s="945" t="s">
        <v>23</v>
      </c>
      <c r="B9" s="1079"/>
      <c r="C9" s="946"/>
      <c r="D9" s="947"/>
      <c r="E9" s="1083"/>
      <c r="F9" s="948"/>
    </row>
    <row r="10" spans="1:21" ht="15" thickBot="1">
      <c r="A10" s="949" t="s">
        <v>29</v>
      </c>
      <c r="B10" s="1082" t="s">
        <v>20</v>
      </c>
      <c r="C10" s="809"/>
      <c r="D10" s="950" t="s">
        <v>20</v>
      </c>
      <c r="E10" s="1084" t="s">
        <v>20</v>
      </c>
      <c r="F10" s="810" t="s">
        <v>20</v>
      </c>
    </row>
    <row r="11" spans="1:21" s="875" customFormat="1" ht="14.25">
      <c r="A11" s="951"/>
      <c r="B11" s="951"/>
      <c r="C11" s="951"/>
      <c r="D11" s="951"/>
      <c r="E11" s="952"/>
    </row>
    <row r="12" spans="1:21" s="875" customFormat="1">
      <c r="A12" s="953" t="s">
        <v>9</v>
      </c>
      <c r="B12" s="953"/>
      <c r="C12" s="954"/>
      <c r="D12" s="954"/>
      <c r="E12" s="870"/>
      <c r="F12" s="870"/>
      <c r="G12" s="811"/>
      <c r="H12" s="877"/>
      <c r="K12" s="812"/>
      <c r="N12" s="877"/>
    </row>
    <row r="13" spans="1:21" s="875" customFormat="1">
      <c r="A13" s="872" t="s">
        <v>30</v>
      </c>
      <c r="B13" s="1053" t="s">
        <v>78</v>
      </c>
      <c r="C13" s="1054"/>
      <c r="D13" s="954"/>
      <c r="E13" s="956" t="s">
        <v>67</v>
      </c>
      <c r="F13" s="956" t="s">
        <v>54</v>
      </c>
      <c r="G13" s="811" t="s">
        <v>59</v>
      </c>
      <c r="K13" s="812" t="s">
        <v>62</v>
      </c>
      <c r="O13" s="812" t="s">
        <v>409</v>
      </c>
      <c r="R13" s="812" t="s">
        <v>164</v>
      </c>
    </row>
    <row r="14" spans="1:21" s="875" customFormat="1">
      <c r="A14" s="872" t="s">
        <v>53</v>
      </c>
      <c r="B14" s="1097" t="s">
        <v>26</v>
      </c>
      <c r="C14" s="864" t="s">
        <v>20</v>
      </c>
      <c r="D14" s="957" t="s">
        <v>60</v>
      </c>
      <c r="E14" s="958">
        <v>1</v>
      </c>
      <c r="F14" s="959" t="s">
        <v>68</v>
      </c>
      <c r="G14" s="1031">
        <v>1</v>
      </c>
      <c r="H14" s="877" t="s">
        <v>139</v>
      </c>
      <c r="K14" s="960">
        <v>1</v>
      </c>
      <c r="L14" s="887" t="s">
        <v>55</v>
      </c>
      <c r="M14" s="1029" t="s">
        <v>20</v>
      </c>
      <c r="O14" s="960">
        <v>1</v>
      </c>
      <c r="P14" s="887" t="s">
        <v>55</v>
      </c>
      <c r="R14" s="887" t="s">
        <v>166</v>
      </c>
    </row>
    <row r="15" spans="1:21" s="875" customFormat="1" ht="24">
      <c r="A15" s="954" t="s">
        <v>48</v>
      </c>
      <c r="B15" s="1097" t="s">
        <v>26</v>
      </c>
      <c r="C15" s="864" t="s">
        <v>20</v>
      </c>
      <c r="D15" s="967" t="s">
        <v>172</v>
      </c>
      <c r="E15" s="962"/>
      <c r="F15" s="1033" t="s">
        <v>173</v>
      </c>
      <c r="H15" s="877" t="s">
        <v>429</v>
      </c>
      <c r="I15" s="877"/>
      <c r="K15" s="963">
        <v>0.2</v>
      </c>
      <c r="L15" s="887" t="s">
        <v>426</v>
      </c>
      <c r="M15" s="877" t="s">
        <v>389</v>
      </c>
      <c r="O15" s="960">
        <v>0.1</v>
      </c>
      <c r="P15" s="877" t="s">
        <v>61</v>
      </c>
      <c r="R15" s="887" t="s">
        <v>165</v>
      </c>
      <c r="U15" s="887" t="s">
        <v>410</v>
      </c>
    </row>
    <row r="16" spans="1:21" s="875" customFormat="1">
      <c r="A16" s="872" t="s">
        <v>49</v>
      </c>
      <c r="B16" s="961" t="s">
        <v>26</v>
      </c>
      <c r="C16" s="864"/>
      <c r="D16" s="795" t="s">
        <v>273</v>
      </c>
      <c r="E16" s="962">
        <v>0.2</v>
      </c>
      <c r="F16" s="959" t="s">
        <v>58</v>
      </c>
      <c r="G16" s="1031">
        <v>10</v>
      </c>
      <c r="H16" s="877" t="s">
        <v>423</v>
      </c>
      <c r="I16" s="1198"/>
      <c r="J16" s="1198"/>
      <c r="K16" s="963">
        <v>0.1</v>
      </c>
      <c r="L16" s="887" t="s">
        <v>427</v>
      </c>
      <c r="M16" s="877"/>
      <c r="R16" s="877"/>
    </row>
    <row r="17" spans="1:16" s="875" customFormat="1">
      <c r="A17" s="954" t="s">
        <v>50</v>
      </c>
      <c r="B17" s="808" t="s">
        <v>26</v>
      </c>
      <c r="C17" s="864"/>
      <c r="D17" s="805" t="s">
        <v>193</v>
      </c>
      <c r="E17" s="964">
        <v>0.1</v>
      </c>
      <c r="F17" s="965" t="s">
        <v>61</v>
      </c>
      <c r="G17" s="1031">
        <v>20</v>
      </c>
      <c r="H17" s="877" t="s">
        <v>424</v>
      </c>
      <c r="I17" s="902"/>
      <c r="J17" s="902"/>
      <c r="K17" s="963">
        <v>0.05</v>
      </c>
      <c r="L17" s="887" t="s">
        <v>428</v>
      </c>
      <c r="M17" s="877"/>
      <c r="O17" s="887"/>
      <c r="P17" s="877"/>
    </row>
    <row r="18" spans="1:16" s="875" customFormat="1">
      <c r="A18" s="918" t="s">
        <v>157</v>
      </c>
      <c r="B18" s="1097" t="s">
        <v>26</v>
      </c>
      <c r="C18" s="864" t="s">
        <v>20</v>
      </c>
      <c r="G18" s="1031">
        <v>40</v>
      </c>
      <c r="H18" s="877" t="s">
        <v>425</v>
      </c>
      <c r="I18" s="902"/>
      <c r="J18" s="902"/>
      <c r="O18" s="887"/>
      <c r="P18" s="877"/>
    </row>
    <row r="19" spans="1:16" s="875" customFormat="1">
      <c r="A19" s="872" t="s">
        <v>44</v>
      </c>
      <c r="B19" s="955"/>
      <c r="C19" s="862" t="s">
        <v>45</v>
      </c>
      <c r="D19" s="954"/>
      <c r="E19" s="954"/>
      <c r="F19" s="954"/>
      <c r="G19" s="963"/>
      <c r="H19" s="887"/>
      <c r="I19" s="877"/>
    </row>
    <row r="20" spans="1:16" s="875" customFormat="1">
      <c r="A20" s="872"/>
      <c r="B20" s="916"/>
      <c r="C20" s="879"/>
      <c r="D20" s="954"/>
      <c r="E20" s="954"/>
      <c r="F20" s="954"/>
      <c r="G20" s="812"/>
      <c r="H20" s="966"/>
    </row>
    <row r="21" spans="1:16" s="875" customFormat="1" ht="14.25">
      <c r="A21" s="968" t="s">
        <v>101</v>
      </c>
      <c r="B21" s="968"/>
      <c r="C21" s="969"/>
      <c r="D21" s="969"/>
      <c r="E21" s="969"/>
      <c r="F21" s="968"/>
      <c r="G21" s="887"/>
      <c r="H21" s="877"/>
      <c r="I21" s="851"/>
      <c r="J21" s="1021"/>
      <c r="L21" s="967"/>
      <c r="M21" s="967"/>
    </row>
    <row r="22" spans="1:16" s="875" customFormat="1" ht="15" thickBot="1">
      <c r="A22" s="970" t="s">
        <v>10</v>
      </c>
      <c r="B22" s="971" t="s">
        <v>2</v>
      </c>
      <c r="C22" s="972"/>
      <c r="D22" s="973" t="s">
        <v>10</v>
      </c>
      <c r="E22" s="974" t="s">
        <v>3</v>
      </c>
      <c r="F22" s="975"/>
      <c r="G22" s="887"/>
      <c r="H22" s="877"/>
      <c r="I22" s="851"/>
      <c r="J22" s="1036"/>
      <c r="L22" s="901"/>
      <c r="M22" s="901"/>
    </row>
    <row r="23" spans="1:16" s="875" customFormat="1">
      <c r="A23" s="867" t="s">
        <v>73</v>
      </c>
      <c r="B23" s="914" t="s">
        <v>31</v>
      </c>
      <c r="C23" s="915"/>
      <c r="D23" s="860" t="s">
        <v>73</v>
      </c>
      <c r="E23" s="879" t="s">
        <v>31</v>
      </c>
      <c r="F23" s="879"/>
      <c r="H23" s="997"/>
      <c r="J23" s="850"/>
      <c r="K23" s="881"/>
      <c r="L23" s="901"/>
      <c r="M23" s="901"/>
      <c r="N23" s="963"/>
    </row>
    <row r="24" spans="1:16" s="875" customFormat="1">
      <c r="A24" s="900"/>
      <c r="B24" s="980"/>
      <c r="C24" s="876"/>
      <c r="D24" s="896"/>
      <c r="E24" s="977"/>
      <c r="F24" s="879"/>
      <c r="J24" s="850"/>
      <c r="K24" s="881"/>
      <c r="N24" s="967"/>
    </row>
    <row r="25" spans="1:16" s="875" customFormat="1">
      <c r="A25" s="867" t="s">
        <v>74</v>
      </c>
      <c r="B25" s="980"/>
      <c r="C25" s="876"/>
      <c r="D25" s="860" t="s">
        <v>74</v>
      </c>
      <c r="E25" s="977"/>
      <c r="F25" s="879"/>
      <c r="G25" s="963"/>
      <c r="H25" s="854"/>
      <c r="I25" s="853"/>
      <c r="J25" s="850"/>
      <c r="K25" s="888"/>
      <c r="N25" s="967"/>
    </row>
    <row r="26" spans="1:16" s="902" customFormat="1">
      <c r="A26" s="866" t="s">
        <v>14</v>
      </c>
      <c r="B26" s="884">
        <v>0.01</v>
      </c>
      <c r="C26" s="885"/>
      <c r="D26" s="865" t="s">
        <v>33</v>
      </c>
      <c r="E26" s="897">
        <f>B30</f>
        <v>4.1500000000000002E-2</v>
      </c>
      <c r="F26" s="876" t="s">
        <v>19</v>
      </c>
      <c r="G26" s="917"/>
      <c r="H26" s="917"/>
      <c r="I26" s="917"/>
      <c r="J26" s="917"/>
      <c r="K26" s="917"/>
      <c r="L26" s="917"/>
      <c r="M26" s="875"/>
      <c r="N26" s="875"/>
      <c r="O26" s="875"/>
    </row>
    <row r="27" spans="1:16" s="875" customFormat="1">
      <c r="A27" s="866" t="s">
        <v>104</v>
      </c>
      <c r="B27" s="868">
        <v>120</v>
      </c>
      <c r="C27" s="885" t="s">
        <v>15</v>
      </c>
      <c r="D27" s="890" t="s">
        <v>56</v>
      </c>
      <c r="E27" s="981">
        <f>E$14</f>
        <v>1</v>
      </c>
      <c r="F27" s="892"/>
      <c r="H27" s="1004" t="s">
        <v>388</v>
      </c>
      <c r="I27" s="877"/>
      <c r="J27" s="877"/>
    </row>
    <row r="28" spans="1:16">
      <c r="A28" s="866" t="s">
        <v>42</v>
      </c>
      <c r="C28" s="885" t="s">
        <v>41</v>
      </c>
      <c r="D28" s="865" t="s">
        <v>34</v>
      </c>
      <c r="E28" s="897">
        <f>E26/E27</f>
        <v>4.1500000000000002E-2</v>
      </c>
      <c r="F28" s="876" t="s">
        <v>19</v>
      </c>
      <c r="G28" s="902" t="s">
        <v>20</v>
      </c>
      <c r="H28" s="1004"/>
      <c r="I28" s="877"/>
      <c r="J28" s="883"/>
      <c r="K28" s="877"/>
      <c r="L28" s="967"/>
      <c r="M28" s="875"/>
      <c r="N28" s="875"/>
      <c r="O28" s="875"/>
    </row>
    <row r="29" spans="1:16">
      <c r="A29" s="866" t="s">
        <v>156</v>
      </c>
      <c r="B29" s="980">
        <v>4.1500000000000004</v>
      </c>
      <c r="C29" s="885" t="s">
        <v>19</v>
      </c>
      <c r="D29" s="865" t="s">
        <v>32</v>
      </c>
      <c r="E29" s="897">
        <f>E28*B27/480</f>
        <v>1.0375000000000001E-2</v>
      </c>
      <c r="F29" s="876" t="s">
        <v>19</v>
      </c>
      <c r="G29" s="916"/>
      <c r="H29" s="1004"/>
      <c r="I29" s="877"/>
      <c r="J29" s="877"/>
      <c r="K29" s="877"/>
      <c r="L29" s="875"/>
      <c r="M29" s="875"/>
      <c r="N29" s="875"/>
      <c r="O29" s="875"/>
    </row>
    <row r="30" spans="1:16">
      <c r="A30" s="866" t="s">
        <v>33</v>
      </c>
      <c r="B30" s="897">
        <f>B29*B26</f>
        <v>4.1500000000000002E-2</v>
      </c>
      <c r="C30" s="885" t="s">
        <v>19</v>
      </c>
      <c r="D30" s="865"/>
      <c r="E30" s="897"/>
      <c r="F30" s="876"/>
      <c r="G30" s="916"/>
      <c r="H30" s="877"/>
      <c r="I30" s="978"/>
      <c r="J30" s="979"/>
      <c r="K30" s="978"/>
      <c r="L30" s="875"/>
      <c r="M30" s="875"/>
      <c r="N30" s="875"/>
      <c r="O30" s="875"/>
    </row>
    <row r="31" spans="1:16" ht="15">
      <c r="A31" s="866" t="s">
        <v>32</v>
      </c>
      <c r="B31" s="897">
        <f>B30*B27/480</f>
        <v>1.0375000000000001E-2</v>
      </c>
      <c r="C31" s="885" t="s">
        <v>19</v>
      </c>
      <c r="D31" s="982"/>
      <c r="E31" s="904"/>
      <c r="F31" s="905"/>
      <c r="G31" s="916"/>
      <c r="H31" s="852"/>
      <c r="I31" s="877"/>
      <c r="J31" s="979"/>
      <c r="K31" s="978"/>
      <c r="L31" s="875"/>
      <c r="M31" s="875"/>
      <c r="N31" s="875"/>
      <c r="O31" s="875"/>
    </row>
    <row r="32" spans="1:16">
      <c r="A32" s="983"/>
      <c r="B32" s="868"/>
      <c r="C32" s="869"/>
      <c r="D32" s="982"/>
      <c r="E32" s="904"/>
      <c r="F32" s="905"/>
      <c r="N32" s="875"/>
      <c r="O32" s="902"/>
    </row>
    <row r="33" spans="1:15" s="875" customFormat="1" ht="12.75" customHeight="1">
      <c r="A33" s="867" t="s">
        <v>12</v>
      </c>
      <c r="B33" s="984" t="s">
        <v>31</v>
      </c>
      <c r="C33" s="869"/>
      <c r="D33" s="860" t="s">
        <v>12</v>
      </c>
      <c r="E33" s="985" t="s">
        <v>31</v>
      </c>
      <c r="F33" s="986"/>
      <c r="G33" s="902"/>
    </row>
    <row r="34" spans="1:15" s="875" customFormat="1">
      <c r="A34" s="983" t="s">
        <v>20</v>
      </c>
      <c r="B34" s="868"/>
      <c r="C34" s="869" t="s">
        <v>20</v>
      </c>
      <c r="D34" s="982"/>
      <c r="E34" s="904"/>
      <c r="F34" s="905"/>
      <c r="G34" s="902"/>
      <c r="H34" s="1032"/>
    </row>
    <row r="35" spans="1:15" s="875" customFormat="1" ht="12.75" customHeight="1">
      <c r="A35" s="867" t="s">
        <v>13</v>
      </c>
      <c r="B35" s="868"/>
      <c r="C35" s="869"/>
      <c r="D35" s="860" t="s">
        <v>13</v>
      </c>
      <c r="E35" s="904"/>
      <c r="F35" s="905"/>
      <c r="G35" s="902"/>
    </row>
    <row r="36" spans="1:15" s="875" customFormat="1" ht="12.75" customHeight="1">
      <c r="A36" s="866" t="s">
        <v>39</v>
      </c>
      <c r="B36" s="897">
        <f>B31</f>
        <v>1.0375000000000001E-2</v>
      </c>
      <c r="C36" s="885" t="s">
        <v>19</v>
      </c>
      <c r="D36" s="865" t="s">
        <v>40</v>
      </c>
      <c r="E36" s="897">
        <f>E29</f>
        <v>1.0375000000000001E-2</v>
      </c>
      <c r="F36" s="876" t="s">
        <v>19</v>
      </c>
      <c r="G36" s="902"/>
      <c r="L36" s="902"/>
    </row>
    <row r="37" spans="1:15" s="875" customFormat="1">
      <c r="A37" s="988"/>
      <c r="B37" s="868"/>
      <c r="C37" s="869"/>
      <c r="D37" s="989"/>
      <c r="E37" s="990"/>
      <c r="F37" s="905"/>
      <c r="G37" s="902"/>
      <c r="L37" s="902"/>
    </row>
    <row r="38" spans="1:15" s="875" customFormat="1" ht="13.5" thickBot="1">
      <c r="A38" s="970" t="s">
        <v>11</v>
      </c>
      <c r="B38" s="991" t="s">
        <v>2</v>
      </c>
      <c r="C38" s="992"/>
      <c r="D38" s="993" t="s">
        <v>11</v>
      </c>
      <c r="E38" s="994" t="s">
        <v>3</v>
      </c>
      <c r="F38" s="995"/>
      <c r="G38" s="902"/>
      <c r="H38" s="902"/>
      <c r="I38" s="902"/>
      <c r="J38" s="902"/>
      <c r="K38" s="902"/>
    </row>
    <row r="39" spans="1:15" s="875" customFormat="1">
      <c r="A39" s="867" t="s">
        <v>73</v>
      </c>
      <c r="B39" s="868"/>
      <c r="C39" s="869"/>
      <c r="D39" s="860" t="s">
        <v>73</v>
      </c>
      <c r="E39" s="904"/>
      <c r="F39" s="905"/>
      <c r="G39" s="902"/>
      <c r="H39" s="997"/>
      <c r="I39" s="902"/>
      <c r="J39" s="902"/>
      <c r="K39" s="902"/>
    </row>
    <row r="40" spans="1:15" s="875" customFormat="1">
      <c r="A40" s="900" t="s">
        <v>14</v>
      </c>
      <c r="B40" s="884">
        <v>0.01</v>
      </c>
      <c r="C40" s="869"/>
      <c r="D40" s="1021" t="s">
        <v>35</v>
      </c>
      <c r="E40" s="1044">
        <f>B44</f>
        <v>5</v>
      </c>
      <c r="F40" s="876" t="s">
        <v>18</v>
      </c>
      <c r="G40" s="902"/>
      <c r="H40" s="902"/>
      <c r="I40" s="902"/>
      <c r="J40" s="902"/>
      <c r="K40" s="902"/>
      <c r="L40" s="917"/>
    </row>
    <row r="41" spans="1:15" s="875" customFormat="1">
      <c r="A41" s="861" t="s">
        <v>159</v>
      </c>
      <c r="B41" s="891">
        <v>1</v>
      </c>
      <c r="C41" s="885" t="s">
        <v>20</v>
      </c>
      <c r="D41" s="890" t="s">
        <v>25</v>
      </c>
      <c r="E41" s="884">
        <f>E$17</f>
        <v>0.1</v>
      </c>
      <c r="F41" s="1045" t="s">
        <v>20</v>
      </c>
      <c r="G41" s="902"/>
      <c r="H41" s="1004"/>
    </row>
    <row r="42" spans="1:15" s="875" customFormat="1">
      <c r="A42" s="866" t="s">
        <v>42</v>
      </c>
      <c r="B42" s="917"/>
      <c r="C42" s="885" t="s">
        <v>41</v>
      </c>
      <c r="D42" s="1046" t="s">
        <v>16</v>
      </c>
      <c r="E42" s="907">
        <f>E40*E41</f>
        <v>0.5</v>
      </c>
      <c r="F42" s="879" t="s">
        <v>18</v>
      </c>
      <c r="I42" s="871"/>
      <c r="J42" s="871"/>
      <c r="K42" s="871"/>
      <c r="L42" s="871"/>
      <c r="M42" s="871"/>
      <c r="N42" s="871"/>
    </row>
    <row r="43" spans="1:15" s="875" customFormat="1" ht="24">
      <c r="A43" s="910" t="s">
        <v>132</v>
      </c>
      <c r="B43" s="904">
        <f>0.5*1000</f>
        <v>500</v>
      </c>
      <c r="C43" s="895" t="s">
        <v>80</v>
      </c>
      <c r="D43" s="1047"/>
      <c r="E43" s="1048"/>
      <c r="F43" s="879"/>
      <c r="G43" s="916" t="s">
        <v>20</v>
      </c>
      <c r="H43" s="1004" t="s">
        <v>414</v>
      </c>
      <c r="I43" s="902"/>
      <c r="J43" s="902"/>
      <c r="K43" s="902"/>
      <c r="L43" s="902"/>
      <c r="M43" s="902"/>
      <c r="N43" s="902"/>
    </row>
    <row r="44" spans="1:15" s="875" customFormat="1">
      <c r="A44" s="910" t="s">
        <v>35</v>
      </c>
      <c r="B44" s="911">
        <f>B43*B41*B40</f>
        <v>5</v>
      </c>
      <c r="C44" s="876" t="s">
        <v>81</v>
      </c>
      <c r="D44" s="1047"/>
      <c r="E44" s="1048"/>
      <c r="F44" s="879"/>
      <c r="G44" s="917"/>
      <c r="H44" s="1004" t="s">
        <v>413</v>
      </c>
      <c r="I44" s="917"/>
      <c r="J44" s="917"/>
      <c r="K44" s="917"/>
      <c r="L44" s="902"/>
      <c r="M44" s="902"/>
      <c r="N44" s="902"/>
    </row>
    <row r="45" spans="1:15" s="902" customFormat="1">
      <c r="A45" s="900" t="s">
        <v>28</v>
      </c>
      <c r="B45" s="911">
        <f>B44</f>
        <v>5</v>
      </c>
      <c r="C45" s="876" t="s">
        <v>18</v>
      </c>
      <c r="D45" s="896" t="s">
        <v>36</v>
      </c>
      <c r="E45" s="907">
        <f>E42</f>
        <v>0.5</v>
      </c>
      <c r="F45" s="879" t="s">
        <v>18</v>
      </c>
      <c r="G45" s="875"/>
      <c r="I45" s="917"/>
      <c r="J45" s="875"/>
      <c r="K45" s="875"/>
      <c r="L45" s="987"/>
      <c r="M45" s="917"/>
      <c r="N45" s="917"/>
      <c r="O45" s="875"/>
    </row>
    <row r="46" spans="1:15" s="875" customFormat="1">
      <c r="A46" s="900"/>
      <c r="B46" s="911"/>
      <c r="C46" s="876"/>
      <c r="D46" s="896"/>
      <c r="E46" s="977"/>
      <c r="F46" s="879"/>
      <c r="G46" s="917"/>
      <c r="I46" s="916"/>
      <c r="J46" s="916"/>
      <c r="K46" s="916"/>
      <c r="L46" s="902"/>
      <c r="M46" s="917"/>
      <c r="N46" s="917"/>
      <c r="O46" s="902"/>
    </row>
    <row r="47" spans="1:15">
      <c r="A47" s="867" t="s">
        <v>74</v>
      </c>
      <c r="B47" s="980"/>
      <c r="C47" s="876"/>
      <c r="D47" s="860" t="s">
        <v>74</v>
      </c>
      <c r="E47" s="977"/>
      <c r="F47" s="879"/>
      <c r="I47" s="916"/>
      <c r="J47" s="916"/>
      <c r="K47" s="916"/>
      <c r="M47" s="902"/>
      <c r="N47" s="902"/>
      <c r="O47" s="875"/>
    </row>
    <row r="48" spans="1:15" ht="24">
      <c r="A48" s="900" t="s">
        <v>14</v>
      </c>
      <c r="B48" s="884">
        <v>0.01</v>
      </c>
      <c r="C48" s="885"/>
      <c r="D48" s="910" t="s">
        <v>111</v>
      </c>
      <c r="E48" s="868">
        <v>48.8</v>
      </c>
      <c r="F48" s="876" t="s">
        <v>43</v>
      </c>
      <c r="G48" s="998" t="s">
        <v>72</v>
      </c>
      <c r="H48" s="803" t="s">
        <v>432</v>
      </c>
      <c r="I48" s="954"/>
      <c r="J48" s="997"/>
      <c r="K48" s="875"/>
      <c r="M48" s="902"/>
      <c r="N48" s="902"/>
    </row>
    <row r="49" spans="1:21">
      <c r="A49" s="900" t="s">
        <v>104</v>
      </c>
      <c r="B49" s="868">
        <v>120</v>
      </c>
      <c r="C49" s="885" t="s">
        <v>15</v>
      </c>
      <c r="D49" s="896" t="s">
        <v>16</v>
      </c>
      <c r="E49" s="911">
        <f>E48*B48*B49</f>
        <v>58.56</v>
      </c>
      <c r="F49" s="879" t="s">
        <v>18</v>
      </c>
      <c r="G49" s="902" t="s">
        <v>20</v>
      </c>
      <c r="H49" s="1004" t="s">
        <v>388</v>
      </c>
    </row>
    <row r="50" spans="1:21">
      <c r="A50" s="866" t="s">
        <v>42</v>
      </c>
      <c r="C50" s="885" t="s">
        <v>41</v>
      </c>
      <c r="D50" s="896" t="s">
        <v>17</v>
      </c>
      <c r="E50" s="911">
        <f>B54</f>
        <v>45.840000000000011</v>
      </c>
      <c r="F50" s="879" t="s">
        <v>18</v>
      </c>
      <c r="H50" s="1004"/>
    </row>
    <row r="51" spans="1:21" ht="24">
      <c r="A51" s="866" t="s">
        <v>162</v>
      </c>
      <c r="B51" s="911">
        <f>E48*100</f>
        <v>4880</v>
      </c>
      <c r="C51" s="885" t="s">
        <v>43</v>
      </c>
      <c r="D51" s="908" t="s">
        <v>57</v>
      </c>
      <c r="E51" s="884">
        <f>E$16</f>
        <v>0.2</v>
      </c>
      <c r="F51" s="892" t="s">
        <v>20</v>
      </c>
      <c r="G51" s="998"/>
      <c r="H51" s="1004"/>
    </row>
    <row r="52" spans="1:21" ht="15">
      <c r="A52" s="863" t="s">
        <v>35</v>
      </c>
      <c r="B52" s="911">
        <f>B48*B49*B51</f>
        <v>5856</v>
      </c>
      <c r="C52" s="885" t="s">
        <v>18</v>
      </c>
      <c r="D52" s="896" t="s">
        <v>27</v>
      </c>
      <c r="E52" s="911">
        <f>E50*E51</f>
        <v>9.1680000000000028</v>
      </c>
      <c r="F52" s="879" t="s">
        <v>18</v>
      </c>
      <c r="G52" s="998"/>
      <c r="H52" s="803"/>
    </row>
    <row r="53" spans="1:21" ht="24">
      <c r="A53" s="866" t="s">
        <v>110</v>
      </c>
      <c r="B53" s="868">
        <v>38.200000000000003</v>
      </c>
      <c r="C53" s="885" t="s">
        <v>43</v>
      </c>
      <c r="D53" s="896"/>
      <c r="E53" s="917"/>
      <c r="G53" s="902"/>
      <c r="H53" s="916"/>
      <c r="I53" s="997"/>
      <c r="J53" s="997"/>
      <c r="K53" s="987"/>
    </row>
    <row r="54" spans="1:21" s="902" customFormat="1">
      <c r="A54" s="900" t="s">
        <v>17</v>
      </c>
      <c r="B54" s="911">
        <f>B53*B48*B49</f>
        <v>45.840000000000011</v>
      </c>
      <c r="C54" s="885" t="s">
        <v>18</v>
      </c>
      <c r="D54" s="896"/>
      <c r="E54" s="911"/>
      <c r="F54" s="879"/>
      <c r="G54" s="875"/>
      <c r="H54" s="916"/>
      <c r="I54" s="954"/>
      <c r="J54" s="997"/>
      <c r="K54" s="875"/>
      <c r="L54" s="917"/>
      <c r="M54" s="917"/>
      <c r="N54" s="917"/>
      <c r="O54" s="917"/>
    </row>
    <row r="55" spans="1:21" s="875" customFormat="1">
      <c r="A55" s="863" t="s">
        <v>28</v>
      </c>
      <c r="B55" s="911">
        <f>B52+B54</f>
        <v>5901.84</v>
      </c>
      <c r="C55" s="885" t="s">
        <v>18</v>
      </c>
      <c r="D55" s="896" t="s">
        <v>36</v>
      </c>
      <c r="E55" s="911">
        <f>E49+E52</f>
        <v>67.728000000000009</v>
      </c>
      <c r="F55" s="879" t="s">
        <v>18</v>
      </c>
      <c r="G55" s="917"/>
      <c r="H55" s="916"/>
      <c r="I55" s="916"/>
      <c r="J55" s="916"/>
      <c r="K55" s="815" t="s">
        <v>20</v>
      </c>
      <c r="L55" s="917"/>
      <c r="M55" s="917"/>
      <c r="N55" s="917"/>
      <c r="O55" s="902"/>
    </row>
    <row r="56" spans="1:21">
      <c r="A56" s="900"/>
      <c r="B56" s="911"/>
      <c r="C56" s="885"/>
      <c r="D56" s="896"/>
      <c r="E56" s="911"/>
      <c r="F56" s="879"/>
      <c r="H56" s="902"/>
      <c r="I56" s="902"/>
      <c r="J56" s="902"/>
      <c r="K56" s="902"/>
      <c r="L56" s="902"/>
      <c r="O56" s="875"/>
    </row>
    <row r="57" spans="1:21">
      <c r="A57" s="867" t="s">
        <v>12</v>
      </c>
      <c r="B57" s="984" t="s">
        <v>31</v>
      </c>
      <c r="C57" s="885"/>
      <c r="D57" s="860" t="s">
        <v>12</v>
      </c>
      <c r="E57" s="984" t="s">
        <v>31</v>
      </c>
      <c r="F57" s="879"/>
      <c r="H57" s="996"/>
      <c r="I57" s="875"/>
      <c r="J57" s="875"/>
      <c r="K57" s="875"/>
      <c r="L57" s="875"/>
    </row>
    <row r="58" spans="1:21">
      <c r="A58" s="988"/>
      <c r="B58" s="868"/>
      <c r="C58" s="885"/>
      <c r="D58" s="989"/>
      <c r="E58" s="904"/>
      <c r="F58" s="879"/>
      <c r="H58" s="816" t="s">
        <v>20</v>
      </c>
      <c r="I58" s="916"/>
      <c r="J58" s="916"/>
    </row>
    <row r="59" spans="1:21">
      <c r="A59" s="867" t="s">
        <v>13</v>
      </c>
      <c r="B59" s="868"/>
      <c r="C59" s="885"/>
      <c r="D59" s="860" t="s">
        <v>13</v>
      </c>
      <c r="E59" s="904"/>
      <c r="F59" s="879"/>
      <c r="H59" s="816"/>
    </row>
    <row r="60" spans="1:21" ht="24" customHeight="1">
      <c r="A60" s="866" t="s">
        <v>70</v>
      </c>
      <c r="B60" s="911">
        <f>B45+B55</f>
        <v>5906.84</v>
      </c>
      <c r="C60" s="885" t="s">
        <v>18</v>
      </c>
      <c r="D60" s="865" t="s">
        <v>38</v>
      </c>
      <c r="E60" s="911">
        <f>E45+E55</f>
        <v>68.228000000000009</v>
      </c>
      <c r="F60" s="879" t="s">
        <v>18</v>
      </c>
      <c r="H60" s="1138"/>
      <c r="I60" s="1230"/>
      <c r="J60" s="1230"/>
      <c r="K60" s="1230"/>
      <c r="L60" s="1230"/>
      <c r="M60" s="1230"/>
      <c r="N60" s="1230"/>
      <c r="O60" s="1230"/>
      <c r="P60" s="1230"/>
      <c r="Q60" s="1230"/>
      <c r="R60" s="1230"/>
      <c r="S60" s="1230"/>
      <c r="T60" s="1230"/>
      <c r="U60" s="1230"/>
    </row>
    <row r="61" spans="1:21" ht="36">
      <c r="A61" s="861" t="s">
        <v>71</v>
      </c>
      <c r="B61" s="892"/>
      <c r="C61" s="885" t="s">
        <v>18</v>
      </c>
      <c r="D61" s="865" t="s">
        <v>47</v>
      </c>
      <c r="E61" s="892"/>
      <c r="F61" s="879" t="s">
        <v>18</v>
      </c>
      <c r="G61" s="902"/>
      <c r="H61" s="1230"/>
      <c r="I61" s="1230"/>
      <c r="J61" s="1230"/>
      <c r="K61" s="1230"/>
      <c r="L61" s="1230"/>
      <c r="M61" s="1230"/>
      <c r="N61" s="1230"/>
      <c r="O61" s="1230"/>
      <c r="P61" s="1230"/>
      <c r="Q61" s="1230"/>
      <c r="R61" s="1230"/>
      <c r="S61" s="1230"/>
      <c r="T61" s="1230"/>
      <c r="U61" s="1230"/>
    </row>
    <row r="62" spans="1:21">
      <c r="G62" s="916"/>
      <c r="H62" s="1230"/>
      <c r="I62" s="1230"/>
      <c r="J62" s="1230"/>
      <c r="K62" s="1230"/>
      <c r="L62" s="1230"/>
      <c r="M62" s="1230"/>
      <c r="N62" s="1230"/>
      <c r="O62" s="1230"/>
      <c r="P62" s="1230"/>
      <c r="Q62" s="1230"/>
      <c r="R62" s="1230"/>
      <c r="S62" s="1230"/>
      <c r="T62" s="1230"/>
      <c r="U62" s="1230"/>
    </row>
    <row r="63" spans="1:21" s="807" customFormat="1" ht="53.25" customHeight="1">
      <c r="A63" s="1319" t="s">
        <v>291</v>
      </c>
      <c r="B63" s="1358"/>
      <c r="C63" s="1358"/>
      <c r="D63" s="1358"/>
      <c r="E63" s="1358"/>
      <c r="F63" s="1358"/>
      <c r="H63" s="1230"/>
      <c r="I63" s="1230"/>
      <c r="J63" s="1230"/>
      <c r="K63" s="1230"/>
      <c r="L63" s="1230"/>
      <c r="M63" s="1230"/>
      <c r="N63" s="1230"/>
      <c r="O63" s="1230"/>
      <c r="P63" s="1230"/>
      <c r="Q63" s="1230"/>
      <c r="R63" s="1230"/>
      <c r="S63" s="1230"/>
      <c r="T63" s="1230"/>
      <c r="U63" s="1230"/>
    </row>
    <row r="64" spans="1:21" s="807" customFormat="1" ht="14.25" customHeight="1">
      <c r="A64" s="1319" t="s">
        <v>289</v>
      </c>
      <c r="B64" s="1358"/>
      <c r="C64" s="1358"/>
      <c r="D64" s="1358"/>
      <c r="E64" s="1358"/>
      <c r="F64" s="1358"/>
      <c r="H64" s="854"/>
    </row>
    <row r="65" spans="1:14" s="807" customFormat="1" ht="36.75" customHeight="1">
      <c r="A65" s="1319" t="s">
        <v>290</v>
      </c>
      <c r="B65" s="1358"/>
      <c r="C65" s="1358"/>
      <c r="D65" s="1358" t="s">
        <v>20</v>
      </c>
      <c r="E65" s="1358"/>
      <c r="F65" s="1358"/>
      <c r="L65" s="850"/>
    </row>
    <row r="66" spans="1:14" s="1247" customFormat="1" ht="14.25" customHeight="1">
      <c r="A66" s="1110"/>
      <c r="B66" s="1246"/>
      <c r="C66" s="1246"/>
      <c r="D66" s="1246"/>
      <c r="E66" s="1246"/>
      <c r="F66" s="1246"/>
      <c r="L66" s="1248"/>
    </row>
    <row r="67" spans="1:14" s="1230" customFormat="1" ht="14.25" customHeight="1">
      <c r="B67" s="1002"/>
      <c r="C67" s="818"/>
      <c r="D67" s="1001"/>
      <c r="E67" s="954"/>
      <c r="F67" s="954"/>
      <c r="L67" s="821"/>
    </row>
    <row r="68" spans="1:14" s="1227" customFormat="1" ht="14.25" customHeight="1">
      <c r="A68" s="1142"/>
      <c r="B68" s="1142"/>
      <c r="C68" s="1143"/>
      <c r="D68" s="1143"/>
      <c r="E68" s="1143"/>
      <c r="F68" s="1142"/>
      <c r="G68" s="1198"/>
      <c r="H68" s="1198"/>
      <c r="I68" s="1238"/>
      <c r="J68" s="1036"/>
      <c r="L68" s="1249"/>
      <c r="M68" s="1249"/>
    </row>
    <row r="69" spans="1:14" s="1227" customFormat="1" ht="14.25" customHeight="1">
      <c r="A69" s="1147"/>
      <c r="B69" s="1148"/>
      <c r="C69" s="1143"/>
      <c r="D69" s="1147"/>
      <c r="E69" s="1148"/>
      <c r="F69" s="1143"/>
      <c r="G69" s="1198"/>
      <c r="H69" s="1198"/>
      <c r="I69" s="1238"/>
      <c r="J69" s="1036"/>
      <c r="L69" s="1157"/>
      <c r="M69" s="1157"/>
    </row>
    <row r="70" spans="1:14" s="1227" customFormat="1" ht="14.25" customHeight="1">
      <c r="A70" s="1147"/>
      <c r="B70" s="879"/>
      <c r="C70" s="905"/>
      <c r="D70" s="1147"/>
      <c r="E70" s="879"/>
      <c r="F70" s="879"/>
      <c r="H70" s="1245"/>
      <c r="J70" s="1250"/>
      <c r="K70" s="1156"/>
      <c r="L70" s="1157"/>
      <c r="M70" s="1157"/>
      <c r="N70" s="960"/>
    </row>
    <row r="71" spans="1:14" s="1227" customFormat="1" ht="14.25" customHeight="1">
      <c r="A71" s="1036"/>
      <c r="B71" s="1008"/>
      <c r="C71" s="879"/>
      <c r="D71" s="1036"/>
      <c r="E71" s="904"/>
      <c r="F71" s="879"/>
      <c r="J71" s="1250"/>
      <c r="K71" s="1156"/>
      <c r="N71" s="1249"/>
    </row>
    <row r="72" spans="1:14" s="1227" customFormat="1" ht="14.25" customHeight="1">
      <c r="A72" s="1147"/>
      <c r="B72" s="1008"/>
      <c r="C72" s="879"/>
      <c r="D72" s="1147"/>
      <c r="E72" s="904"/>
      <c r="F72" s="879"/>
      <c r="G72" s="960"/>
      <c r="H72" s="1250"/>
      <c r="I72" s="1251"/>
      <c r="J72" s="1250"/>
      <c r="K72" s="1157"/>
      <c r="N72" s="1249"/>
    </row>
    <row r="73" spans="1:14" s="1227" customFormat="1" ht="14.25" customHeight="1">
      <c r="A73" s="1036"/>
      <c r="B73" s="1144"/>
      <c r="C73" s="879"/>
      <c r="D73" s="1036"/>
      <c r="E73" s="886"/>
      <c r="F73" s="879"/>
    </row>
    <row r="74" spans="1:14" s="1227" customFormat="1" ht="14.25" customHeight="1">
      <c r="A74" s="1036"/>
      <c r="B74" s="904"/>
      <c r="C74" s="879"/>
      <c r="D74" s="1036"/>
      <c r="E74" s="904"/>
      <c r="F74" s="879"/>
      <c r="H74" s="1155"/>
      <c r="I74" s="1198"/>
      <c r="J74" s="1198"/>
    </row>
    <row r="75" spans="1:14" s="1227" customFormat="1" ht="14.25" customHeight="1">
      <c r="A75" s="1036"/>
      <c r="C75" s="879"/>
      <c r="D75" s="1036"/>
      <c r="E75" s="886"/>
      <c r="F75" s="879"/>
      <c r="H75" s="1155"/>
      <c r="I75" s="1198"/>
      <c r="J75" s="1031"/>
      <c r="K75" s="1198"/>
      <c r="L75" s="1249"/>
    </row>
    <row r="76" spans="1:14" s="1227" customFormat="1" ht="14.25" customHeight="1">
      <c r="A76" s="1036"/>
      <c r="B76" s="1008"/>
      <c r="C76" s="879"/>
      <c r="D76" s="1036"/>
      <c r="E76" s="886"/>
      <c r="F76" s="879"/>
      <c r="H76" s="1155"/>
      <c r="I76" s="1198"/>
      <c r="J76" s="1198"/>
      <c r="K76" s="1198"/>
    </row>
    <row r="77" spans="1:14" s="1227" customFormat="1" ht="14.25" customHeight="1">
      <c r="A77" s="1036"/>
      <c r="B77" s="886"/>
      <c r="C77" s="879"/>
      <c r="D77" s="1036"/>
      <c r="E77" s="886"/>
      <c r="F77" s="879"/>
      <c r="H77" s="1198"/>
      <c r="I77" s="1252"/>
      <c r="J77" s="672"/>
      <c r="K77" s="1252"/>
    </row>
    <row r="78" spans="1:14" s="1227" customFormat="1" ht="14.25" customHeight="1">
      <c r="A78" s="1036"/>
      <c r="B78" s="886"/>
      <c r="C78" s="879"/>
      <c r="D78" s="834"/>
      <c r="E78" s="904"/>
      <c r="F78" s="905"/>
      <c r="H78" s="1253"/>
      <c r="I78" s="1198"/>
      <c r="J78" s="672"/>
      <c r="K78" s="1252"/>
    </row>
    <row r="79" spans="1:14" s="1227" customFormat="1" ht="14.25" customHeight="1">
      <c r="A79" s="834"/>
      <c r="B79" s="904"/>
      <c r="C79" s="905"/>
      <c r="D79" s="834"/>
      <c r="E79" s="904"/>
      <c r="F79" s="905"/>
    </row>
    <row r="80" spans="1:14" s="1227" customFormat="1" ht="14.25" customHeight="1">
      <c r="A80" s="1147"/>
      <c r="B80" s="879"/>
      <c r="C80" s="905"/>
      <c r="D80" s="1147"/>
      <c r="E80" s="1225"/>
      <c r="F80" s="1224"/>
    </row>
    <row r="81" spans="1:14" s="1227" customFormat="1" ht="14.25" customHeight="1">
      <c r="A81" s="834"/>
      <c r="B81" s="904"/>
      <c r="C81" s="905"/>
      <c r="D81" s="834"/>
      <c r="E81" s="904"/>
      <c r="F81" s="905"/>
      <c r="H81" s="1252"/>
    </row>
    <row r="82" spans="1:14" s="1227" customFormat="1" ht="14.25" customHeight="1">
      <c r="A82" s="1147"/>
      <c r="B82" s="904"/>
      <c r="C82" s="905"/>
      <c r="D82" s="1147"/>
      <c r="E82" s="904"/>
      <c r="F82" s="905"/>
    </row>
    <row r="83" spans="1:14" s="1227" customFormat="1" ht="14.25" customHeight="1">
      <c r="A83" s="1036"/>
      <c r="B83" s="886"/>
      <c r="C83" s="879"/>
      <c r="D83" s="1036"/>
      <c r="E83" s="886"/>
      <c r="F83" s="879"/>
    </row>
    <row r="84" spans="1:14" s="1227" customFormat="1" ht="14.25" customHeight="1">
      <c r="A84" s="905"/>
      <c r="B84" s="904"/>
      <c r="C84" s="905"/>
      <c r="D84" s="905"/>
      <c r="E84" s="990"/>
      <c r="F84" s="905"/>
    </row>
    <row r="85" spans="1:14" s="1227" customFormat="1" ht="14.25" customHeight="1">
      <c r="A85" s="1147"/>
      <c r="B85" s="913"/>
      <c r="C85" s="905"/>
      <c r="D85" s="1147"/>
      <c r="E85" s="913"/>
      <c r="F85" s="905"/>
    </row>
    <row r="86" spans="1:14" s="1227" customFormat="1" ht="14.25" customHeight="1">
      <c r="A86" s="1147"/>
      <c r="B86" s="904"/>
      <c r="C86" s="905"/>
      <c r="D86" s="1147"/>
      <c r="E86" s="904"/>
      <c r="F86" s="905"/>
      <c r="H86" s="1245"/>
    </row>
    <row r="87" spans="1:14" s="1227" customFormat="1" ht="14.25" customHeight="1">
      <c r="A87" s="1036"/>
      <c r="B87" s="1144"/>
      <c r="C87" s="905"/>
      <c r="D87" s="1036"/>
      <c r="E87" s="1158"/>
      <c r="F87" s="879"/>
    </row>
    <row r="88" spans="1:14" s="1227" customFormat="1" ht="14.25" customHeight="1">
      <c r="A88" s="1036"/>
      <c r="B88" s="601"/>
      <c r="C88" s="879"/>
      <c r="D88" s="1036"/>
      <c r="E88" s="1144"/>
      <c r="F88" s="1223"/>
      <c r="H88" s="1155"/>
    </row>
    <row r="89" spans="1:14" s="1227" customFormat="1" ht="14.25" customHeight="1">
      <c r="A89" s="1036"/>
      <c r="C89" s="879"/>
      <c r="D89" s="1036"/>
      <c r="E89" s="907"/>
      <c r="F89" s="879"/>
      <c r="I89" s="1155"/>
      <c r="J89" s="1155"/>
      <c r="K89" s="1155"/>
      <c r="L89" s="1155"/>
      <c r="M89" s="1155"/>
      <c r="N89" s="1155"/>
    </row>
    <row r="90" spans="1:14" s="1227" customFormat="1" ht="14.25" customHeight="1">
      <c r="A90" s="1244"/>
      <c r="B90" s="904"/>
      <c r="C90" s="879"/>
      <c r="D90" s="1036"/>
      <c r="E90" s="1198"/>
      <c r="F90" s="879"/>
      <c r="H90" s="1155"/>
    </row>
    <row r="91" spans="1:14" s="1227" customFormat="1" ht="14.25" customHeight="1">
      <c r="A91" s="1244"/>
      <c r="B91" s="907"/>
      <c r="C91" s="879"/>
      <c r="D91" s="1036"/>
      <c r="E91" s="1198"/>
      <c r="F91" s="879"/>
      <c r="H91" s="1155"/>
    </row>
    <row r="92" spans="1:14" s="1227" customFormat="1" ht="14.25" customHeight="1">
      <c r="A92" s="1036"/>
      <c r="B92" s="907"/>
      <c r="C92" s="879"/>
      <c r="D92" s="1036"/>
      <c r="E92" s="907"/>
      <c r="F92" s="879"/>
      <c r="L92" s="1245"/>
    </row>
    <row r="93" spans="1:14" s="1227" customFormat="1" ht="14.25" customHeight="1">
      <c r="A93" s="1036"/>
      <c r="B93" s="907"/>
      <c r="C93" s="879"/>
      <c r="D93" s="1036"/>
      <c r="E93" s="904"/>
      <c r="F93" s="879"/>
    </row>
    <row r="94" spans="1:14" s="1227" customFormat="1" ht="14.25" customHeight="1">
      <c r="A94" s="1147"/>
      <c r="B94" s="1008"/>
      <c r="C94" s="879"/>
      <c r="D94" s="1147"/>
      <c r="E94" s="904"/>
      <c r="F94" s="879"/>
    </row>
    <row r="95" spans="1:14" s="1227" customFormat="1" ht="14.25" customHeight="1">
      <c r="A95" s="1036"/>
      <c r="B95" s="1144"/>
      <c r="C95" s="879"/>
      <c r="D95" s="1244"/>
      <c r="E95" s="904"/>
      <c r="F95" s="879"/>
      <c r="G95" s="998"/>
      <c r="H95" s="803"/>
    </row>
    <row r="96" spans="1:14" s="1227" customFormat="1" ht="14.25" customHeight="1">
      <c r="A96" s="1036"/>
      <c r="B96" s="904"/>
      <c r="C96" s="879"/>
      <c r="D96" s="1036"/>
      <c r="E96" s="907"/>
      <c r="F96" s="879"/>
      <c r="H96" s="1155"/>
    </row>
    <row r="97" spans="1:11" s="1227" customFormat="1" ht="14.25" customHeight="1">
      <c r="A97" s="1036"/>
      <c r="C97" s="879"/>
      <c r="D97" s="1036"/>
      <c r="E97" s="907"/>
      <c r="F97" s="879"/>
      <c r="H97" s="1155"/>
    </row>
    <row r="98" spans="1:11" s="1227" customFormat="1" ht="14.25" customHeight="1">
      <c r="A98" s="1036"/>
      <c r="B98" s="907"/>
      <c r="C98" s="879"/>
      <c r="D98" s="1036"/>
      <c r="E98" s="1144"/>
      <c r="F98" s="879"/>
      <c r="G98" s="998"/>
      <c r="H98" s="1155"/>
    </row>
    <row r="99" spans="1:11" s="1227" customFormat="1" ht="14.25" customHeight="1">
      <c r="A99" s="1036"/>
      <c r="B99" s="907"/>
      <c r="C99" s="879"/>
      <c r="D99" s="1036"/>
      <c r="E99" s="907"/>
      <c r="F99" s="879"/>
      <c r="G99" s="998"/>
      <c r="H99" s="803"/>
    </row>
    <row r="100" spans="1:11" s="1227" customFormat="1" ht="14.25" customHeight="1">
      <c r="A100" s="1036"/>
      <c r="B100" s="904"/>
      <c r="C100" s="879"/>
      <c r="D100" s="1036"/>
      <c r="I100" s="1245"/>
      <c r="J100" s="1245"/>
      <c r="K100" s="1245"/>
    </row>
    <row r="101" spans="1:11" s="1227" customFormat="1" ht="14.25" customHeight="1">
      <c r="A101" s="1036"/>
      <c r="B101" s="907"/>
      <c r="C101" s="879"/>
      <c r="D101" s="1036"/>
      <c r="E101" s="907"/>
      <c r="F101" s="879"/>
      <c r="I101" s="905"/>
      <c r="J101" s="1245"/>
    </row>
    <row r="102" spans="1:11" s="1227" customFormat="1" ht="14.25" customHeight="1">
      <c r="A102" s="1036"/>
      <c r="B102" s="907"/>
      <c r="C102" s="879"/>
      <c r="D102" s="1036"/>
      <c r="E102" s="907"/>
      <c r="F102" s="879"/>
      <c r="K102" s="1249"/>
    </row>
    <row r="103" spans="1:11" s="1227" customFormat="1" ht="14.25" customHeight="1">
      <c r="A103" s="1036"/>
      <c r="B103" s="907"/>
      <c r="C103" s="879"/>
      <c r="D103" s="1036"/>
      <c r="E103" s="907"/>
      <c r="F103" s="879"/>
    </row>
    <row r="104" spans="1:11" s="1227" customFormat="1" ht="14.25" customHeight="1">
      <c r="A104" s="1147"/>
      <c r="B104" s="879"/>
      <c r="C104" s="879"/>
      <c r="D104" s="1147"/>
      <c r="E104" s="879"/>
      <c r="F104" s="879"/>
      <c r="H104" s="1249"/>
    </row>
    <row r="105" spans="1:11" s="1227" customFormat="1" ht="14.25" customHeight="1">
      <c r="A105" s="905"/>
      <c r="B105" s="904"/>
      <c r="C105" s="879"/>
      <c r="D105" s="905"/>
      <c r="E105" s="904"/>
      <c r="F105" s="879"/>
      <c r="H105" s="1249"/>
    </row>
    <row r="106" spans="1:11" s="1227" customFormat="1" ht="14.25" customHeight="1">
      <c r="A106" s="1147"/>
      <c r="B106" s="904"/>
      <c r="C106" s="879"/>
      <c r="D106" s="1147"/>
      <c r="E106" s="904"/>
      <c r="F106" s="879"/>
      <c r="H106" s="1249"/>
    </row>
    <row r="107" spans="1:11" s="1227" customFormat="1" ht="14.25" customHeight="1">
      <c r="A107" s="1036"/>
      <c r="B107" s="907"/>
      <c r="C107" s="879"/>
      <c r="D107" s="1036"/>
      <c r="E107" s="907"/>
      <c r="F107" s="879"/>
      <c r="H107" s="1155"/>
    </row>
    <row r="108" spans="1:11" s="1227" customFormat="1" ht="14.25" customHeight="1">
      <c r="A108" s="1036"/>
      <c r="B108" s="879"/>
      <c r="C108" s="879"/>
      <c r="D108" s="1036"/>
      <c r="E108" s="879"/>
      <c r="F108" s="879"/>
    </row>
    <row r="109" spans="1:11" s="1227" customFormat="1" ht="14.25" customHeight="1"/>
    <row r="110" spans="1:11" s="1227" customFormat="1" ht="14.25" customHeight="1">
      <c r="A110" s="1110"/>
      <c r="B110" s="415"/>
      <c r="C110" s="415"/>
      <c r="D110" s="415"/>
      <c r="E110" s="415"/>
      <c r="F110" s="415"/>
    </row>
    <row r="111" spans="1:11" s="1227" customFormat="1" ht="14.25" customHeight="1">
      <c r="A111" s="1110"/>
      <c r="B111" s="415"/>
      <c r="C111" s="415"/>
      <c r="D111" s="415"/>
      <c r="E111" s="415"/>
      <c r="F111" s="415"/>
      <c r="H111" s="1249"/>
    </row>
    <row r="112" spans="1:11" s="1227" customFormat="1" ht="14.25" customHeight="1">
      <c r="A112" s="1110"/>
      <c r="B112" s="415"/>
      <c r="C112" s="415"/>
      <c r="D112" s="415"/>
      <c r="E112" s="415"/>
      <c r="F112" s="415"/>
    </row>
    <row r="113" spans="1:13" s="1227" customFormat="1" ht="14.25" customHeight="1"/>
    <row r="114" spans="1:13" s="1227" customFormat="1" ht="14.25" customHeight="1">
      <c r="A114" s="1198"/>
      <c r="B114" s="1198"/>
      <c r="C114" s="1031"/>
      <c r="D114" s="1198"/>
    </row>
    <row r="115" spans="1:13" s="1227" customFormat="1" ht="14.25" customHeight="1">
      <c r="A115" s="1142"/>
      <c r="B115" s="1146"/>
      <c r="C115" s="1143"/>
      <c r="D115" s="1143"/>
      <c r="E115" s="1143"/>
      <c r="F115" s="1142"/>
      <c r="G115" s="1198"/>
      <c r="M115" s="799"/>
    </row>
    <row r="116" spans="1:13" s="1227" customFormat="1" ht="14.25" customHeight="1">
      <c r="A116" s="1147"/>
      <c r="B116" s="1148"/>
      <c r="C116" s="1143"/>
      <c r="D116" s="1147"/>
      <c r="E116" s="1148"/>
      <c r="F116" s="1143"/>
    </row>
    <row r="117" spans="1:13" s="1227" customFormat="1" ht="14.25" customHeight="1">
      <c r="A117" s="1147"/>
      <c r="B117" s="879"/>
      <c r="C117" s="905"/>
      <c r="D117" s="1147"/>
      <c r="E117" s="879"/>
      <c r="F117" s="905"/>
    </row>
    <row r="118" spans="1:13" s="1227" customFormat="1" ht="14.25" customHeight="1">
      <c r="A118" s="1036"/>
      <c r="B118" s="1041"/>
      <c r="C118" s="879"/>
      <c r="D118" s="1036"/>
      <c r="E118" s="907"/>
      <c r="F118" s="879"/>
    </row>
    <row r="119" spans="1:13" s="1227" customFormat="1" ht="14.25" customHeight="1">
      <c r="A119" s="1036"/>
      <c r="B119" s="907"/>
      <c r="C119" s="879"/>
      <c r="D119" s="1036"/>
      <c r="E119" s="879"/>
      <c r="F119" s="879"/>
    </row>
    <row r="120" spans="1:13" s="1227" customFormat="1" ht="14.25" customHeight="1">
      <c r="A120" s="1036"/>
      <c r="B120" s="907"/>
      <c r="C120" s="879"/>
      <c r="D120" s="1036"/>
      <c r="E120" s="1042"/>
      <c r="F120" s="879"/>
    </row>
    <row r="121" spans="1:13" s="1227" customFormat="1" ht="14.25" customHeight="1">
      <c r="A121" s="834"/>
      <c r="B121" s="904"/>
      <c r="C121" s="905"/>
      <c r="D121" s="834"/>
      <c r="E121" s="904"/>
      <c r="F121" s="905"/>
    </row>
    <row r="122" spans="1:13" s="1227" customFormat="1" ht="14.25" customHeight="1">
      <c r="A122" s="1147"/>
      <c r="B122" s="879"/>
      <c r="C122" s="905"/>
      <c r="D122" s="1147"/>
      <c r="E122" s="1225"/>
      <c r="F122" s="1224"/>
    </row>
    <row r="123" spans="1:13" s="1227" customFormat="1" ht="14.25" customHeight="1">
      <c r="A123" s="834"/>
      <c r="B123" s="904"/>
      <c r="C123" s="905"/>
      <c r="D123" s="834"/>
      <c r="E123" s="904"/>
      <c r="F123" s="905"/>
    </row>
    <row r="124" spans="1:13" s="1227" customFormat="1" ht="14.25" customHeight="1">
      <c r="A124" s="1147"/>
      <c r="B124" s="904"/>
      <c r="C124" s="905"/>
      <c r="D124" s="1147"/>
      <c r="E124" s="904"/>
      <c r="F124" s="905"/>
    </row>
    <row r="125" spans="1:13" s="1227" customFormat="1" ht="14.25" customHeight="1">
      <c r="A125" s="1036"/>
      <c r="B125" s="907"/>
      <c r="C125" s="879"/>
      <c r="D125" s="1036"/>
      <c r="E125" s="907"/>
      <c r="F125" s="879"/>
    </row>
    <row r="126" spans="1:13" s="1227" customFormat="1" ht="14.25" customHeight="1">
      <c r="A126" s="905"/>
      <c r="B126" s="904"/>
      <c r="C126" s="905"/>
      <c r="D126" s="905"/>
      <c r="E126" s="990"/>
      <c r="F126" s="905"/>
    </row>
    <row r="127" spans="1:13" s="1227" customFormat="1" ht="14.25" customHeight="1">
      <c r="A127" s="1147"/>
      <c r="B127" s="913"/>
      <c r="C127" s="905"/>
      <c r="D127" s="1147"/>
      <c r="E127" s="913"/>
      <c r="F127" s="905"/>
    </row>
    <row r="128" spans="1:13" s="1227" customFormat="1" ht="14.25" customHeight="1">
      <c r="A128" s="1147"/>
      <c r="B128" s="904"/>
      <c r="C128" s="905"/>
      <c r="D128" s="1147"/>
      <c r="E128" s="904"/>
      <c r="F128" s="905"/>
      <c r="H128" s="1245"/>
    </row>
    <row r="129" spans="1:14" s="1227" customFormat="1" ht="14.25" customHeight="1">
      <c r="A129" s="1036"/>
      <c r="B129" s="1144"/>
      <c r="C129" s="905"/>
      <c r="D129" s="1036"/>
      <c r="E129" s="1158"/>
      <c r="F129" s="879"/>
    </row>
    <row r="130" spans="1:14" s="1227" customFormat="1" ht="14.25" customHeight="1">
      <c r="A130" s="1036"/>
      <c r="B130" s="601"/>
      <c r="C130" s="879"/>
      <c r="D130" s="1036"/>
      <c r="E130" s="1144"/>
      <c r="F130" s="1223"/>
      <c r="H130" s="1155"/>
    </row>
    <row r="131" spans="1:14" s="1227" customFormat="1" ht="14.25" customHeight="1">
      <c r="A131" s="1036"/>
      <c r="C131" s="879"/>
      <c r="D131" s="1036"/>
      <c r="E131" s="907"/>
      <c r="F131" s="879"/>
      <c r="I131" s="1155"/>
      <c r="J131" s="1155"/>
      <c r="K131" s="1155"/>
      <c r="L131" s="1155"/>
      <c r="M131" s="1155"/>
      <c r="N131" s="1155"/>
    </row>
    <row r="132" spans="1:14" s="1227" customFormat="1" ht="14.25" customHeight="1">
      <c r="A132" s="1244"/>
      <c r="B132" s="904"/>
      <c r="C132" s="879"/>
      <c r="D132" s="1036"/>
      <c r="E132" s="1198"/>
      <c r="F132" s="879"/>
      <c r="H132" s="1155"/>
    </row>
    <row r="133" spans="1:14" s="1227" customFormat="1" ht="14.25" customHeight="1">
      <c r="A133" s="1244"/>
      <c r="B133" s="907"/>
      <c r="C133" s="879"/>
      <c r="D133" s="1036"/>
      <c r="E133" s="1198"/>
      <c r="F133" s="879"/>
      <c r="H133" s="1155"/>
    </row>
    <row r="134" spans="1:14" s="1227" customFormat="1" ht="14.25" customHeight="1">
      <c r="A134" s="1036"/>
      <c r="B134" s="907"/>
      <c r="C134" s="879"/>
      <c r="D134" s="1036"/>
      <c r="E134" s="907"/>
      <c r="F134" s="879"/>
      <c r="L134" s="1245"/>
    </row>
    <row r="135" spans="1:14" s="1227" customFormat="1" ht="14.25" customHeight="1">
      <c r="A135" s="1036"/>
      <c r="B135" s="907"/>
      <c r="C135" s="879"/>
      <c r="D135" s="1036"/>
      <c r="E135" s="904"/>
      <c r="F135" s="879"/>
    </row>
    <row r="136" spans="1:14" s="1227" customFormat="1" ht="14.25" customHeight="1">
      <c r="A136" s="1147"/>
      <c r="B136" s="1008"/>
      <c r="C136" s="879"/>
      <c r="D136" s="1147"/>
      <c r="E136" s="904"/>
      <c r="F136" s="879"/>
    </row>
    <row r="137" spans="1:14" s="1227" customFormat="1" ht="14.25" customHeight="1">
      <c r="A137" s="1036"/>
      <c r="B137" s="1144"/>
      <c r="C137" s="879"/>
      <c r="D137" s="1244"/>
      <c r="E137" s="904"/>
      <c r="F137" s="879"/>
      <c r="G137" s="998"/>
      <c r="H137" s="803"/>
    </row>
    <row r="138" spans="1:14" s="1227" customFormat="1" ht="14.25" customHeight="1">
      <c r="A138" s="1036"/>
      <c r="B138" s="904"/>
      <c r="C138" s="879"/>
      <c r="D138" s="1036"/>
      <c r="E138" s="907"/>
      <c r="F138" s="879"/>
      <c r="H138" s="1155"/>
    </row>
    <row r="139" spans="1:14" s="1227" customFormat="1" ht="14.25" customHeight="1">
      <c r="A139" s="1036"/>
      <c r="C139" s="879"/>
      <c r="D139" s="1036"/>
      <c r="E139" s="907"/>
      <c r="F139" s="879"/>
      <c r="H139" s="1155"/>
    </row>
    <row r="140" spans="1:14" s="1227" customFormat="1" ht="14.25" customHeight="1">
      <c r="A140" s="1036"/>
      <c r="B140" s="904"/>
      <c r="C140" s="879"/>
      <c r="D140" s="1036"/>
      <c r="E140" s="1144"/>
      <c r="F140" s="879"/>
      <c r="G140" s="998"/>
      <c r="H140" s="1155"/>
    </row>
    <row r="141" spans="1:14" s="1227" customFormat="1" ht="14.25" customHeight="1">
      <c r="A141" s="1036"/>
      <c r="B141" s="907"/>
      <c r="C141" s="879"/>
      <c r="D141" s="1036"/>
      <c r="E141" s="1144"/>
      <c r="F141" s="879"/>
      <c r="G141" s="998"/>
      <c r="H141" s="803"/>
    </row>
    <row r="142" spans="1:14" s="1227" customFormat="1" ht="14.25" customHeight="1">
      <c r="A142" s="1036"/>
      <c r="B142" s="904"/>
      <c r="C142" s="879"/>
      <c r="D142" s="1036"/>
      <c r="E142" s="907"/>
      <c r="F142" s="879"/>
      <c r="I142" s="1245"/>
      <c r="J142" s="1245"/>
      <c r="K142" s="1245"/>
    </row>
    <row r="143" spans="1:14" s="1227" customFormat="1" ht="14.25" customHeight="1">
      <c r="A143" s="1036"/>
      <c r="B143" s="907"/>
      <c r="C143" s="879"/>
      <c r="D143" s="1036"/>
      <c r="E143" s="907"/>
      <c r="F143" s="879"/>
      <c r="I143" s="905"/>
      <c r="J143" s="1245"/>
    </row>
    <row r="144" spans="1:14" s="1227" customFormat="1" ht="14.25" customHeight="1">
      <c r="A144" s="1036"/>
      <c r="B144" s="907"/>
      <c r="C144" s="879"/>
      <c r="D144" s="1036"/>
      <c r="E144" s="907"/>
      <c r="F144" s="879"/>
      <c r="K144" s="1249"/>
    </row>
    <row r="145" spans="1:8" s="1227" customFormat="1" ht="14.25" customHeight="1">
      <c r="A145" s="1036"/>
      <c r="B145" s="907"/>
      <c r="C145" s="879"/>
      <c r="D145" s="1036"/>
      <c r="E145" s="907"/>
      <c r="F145" s="879"/>
    </row>
    <row r="146" spans="1:8" s="1227" customFormat="1" ht="14.25" customHeight="1">
      <c r="A146" s="1147"/>
      <c r="B146" s="879"/>
      <c r="C146" s="879"/>
      <c r="D146" s="1147"/>
      <c r="E146" s="879"/>
      <c r="F146" s="879"/>
      <c r="H146" s="1249"/>
    </row>
    <row r="147" spans="1:8" s="1227" customFormat="1" ht="14.25" customHeight="1">
      <c r="A147" s="905"/>
      <c r="B147" s="904"/>
      <c r="C147" s="879"/>
      <c r="D147" s="905"/>
      <c r="E147" s="904"/>
      <c r="F147" s="879"/>
      <c r="H147" s="1249"/>
    </row>
    <row r="148" spans="1:8" s="1227" customFormat="1" ht="14.25" customHeight="1">
      <c r="A148" s="1147"/>
      <c r="B148" s="904"/>
      <c r="C148" s="879"/>
      <c r="D148" s="1147"/>
      <c r="E148" s="904"/>
      <c r="F148" s="879"/>
      <c r="H148" s="1249"/>
    </row>
    <row r="149" spans="1:8" s="1227" customFormat="1" ht="14.25" customHeight="1">
      <c r="A149" s="1036"/>
      <c r="B149" s="907"/>
      <c r="C149" s="879"/>
      <c r="D149" s="1036"/>
      <c r="E149" s="907"/>
      <c r="F149" s="879"/>
      <c r="H149" s="1155"/>
    </row>
    <row r="150" spans="1:8" s="1227" customFormat="1" ht="14.25" customHeight="1">
      <c r="A150" s="1036"/>
      <c r="B150" s="879"/>
      <c r="C150" s="879"/>
      <c r="D150" s="1036"/>
      <c r="E150" s="879"/>
      <c r="F150" s="879"/>
    </row>
    <row r="151" spans="1:8" s="1227" customFormat="1" ht="14.25" customHeight="1"/>
    <row r="152" spans="1:8" s="1227" customFormat="1" ht="14.25" customHeight="1">
      <c r="A152" s="1110"/>
      <c r="B152" s="415"/>
      <c r="C152" s="415"/>
      <c r="D152" s="415"/>
      <c r="E152" s="415"/>
      <c r="F152" s="415"/>
    </row>
    <row r="153" spans="1:8" s="1227" customFormat="1" ht="14.25" customHeight="1">
      <c r="A153" s="1110"/>
      <c r="B153" s="415"/>
      <c r="C153" s="415"/>
      <c r="D153" s="415"/>
      <c r="E153" s="415"/>
      <c r="F153" s="415"/>
      <c r="H153" s="1249"/>
    </row>
    <row r="154" spans="1:8" s="1227" customFormat="1" ht="14.25" customHeight="1">
      <c r="A154" s="1110"/>
      <c r="B154" s="415"/>
      <c r="C154" s="415"/>
      <c r="D154" s="415"/>
      <c r="E154" s="415"/>
      <c r="F154" s="415"/>
    </row>
    <row r="155" spans="1:8" s="1227" customFormat="1" ht="14.25" customHeight="1"/>
    <row r="156" spans="1:8" s="1227" customFormat="1" ht="14.25" customHeight="1"/>
    <row r="157" spans="1:8" s="1227" customFormat="1" ht="14.25" customHeight="1">
      <c r="A157" s="1142"/>
      <c r="B157" s="1146"/>
      <c r="C157" s="1143"/>
      <c r="D157" s="1143"/>
      <c r="E157" s="1143"/>
      <c r="F157" s="1142"/>
    </row>
    <row r="158" spans="1:8" s="1227" customFormat="1" ht="14.25" customHeight="1">
      <c r="A158" s="1147"/>
      <c r="B158" s="1148"/>
      <c r="C158" s="1143"/>
      <c r="D158" s="1147"/>
      <c r="E158" s="1148"/>
      <c r="F158" s="1143"/>
    </row>
    <row r="159" spans="1:8" s="1227" customFormat="1" ht="14.25" customHeight="1">
      <c r="A159" s="1147"/>
      <c r="B159" s="879"/>
      <c r="C159" s="905"/>
      <c r="D159" s="1147"/>
      <c r="E159" s="879"/>
      <c r="F159" s="905"/>
    </row>
    <row r="160" spans="1:8" s="1227" customFormat="1" ht="14.25" customHeight="1">
      <c r="A160" s="1036"/>
      <c r="B160" s="1041"/>
      <c r="C160" s="879"/>
      <c r="D160" s="1036"/>
      <c r="E160" s="907"/>
      <c r="F160" s="879"/>
    </row>
    <row r="161" spans="1:14" s="1227" customFormat="1" ht="14.25" customHeight="1">
      <c r="A161" s="1036"/>
      <c r="B161" s="907"/>
      <c r="C161" s="879"/>
      <c r="D161" s="1036"/>
      <c r="E161" s="879"/>
      <c r="F161" s="879"/>
    </row>
    <row r="162" spans="1:14" s="1227" customFormat="1" ht="14.25" customHeight="1">
      <c r="A162" s="1036"/>
      <c r="B162" s="907"/>
      <c r="C162" s="879"/>
      <c r="D162" s="1036"/>
      <c r="E162" s="1042"/>
      <c r="F162" s="879"/>
    </row>
    <row r="163" spans="1:14" s="1227" customFormat="1" ht="14.25" customHeight="1">
      <c r="A163" s="834"/>
      <c r="B163" s="904"/>
      <c r="C163" s="905"/>
      <c r="D163" s="834"/>
      <c r="E163" s="904"/>
      <c r="F163" s="905"/>
    </row>
    <row r="164" spans="1:14" s="1227" customFormat="1" ht="14.25" customHeight="1">
      <c r="A164" s="1147"/>
      <c r="B164" s="879"/>
      <c r="C164" s="905"/>
      <c r="D164" s="1147"/>
      <c r="E164" s="1225"/>
      <c r="F164" s="1224"/>
    </row>
    <row r="165" spans="1:14" s="1227" customFormat="1" ht="14.25" customHeight="1">
      <c r="A165" s="834"/>
      <c r="B165" s="904"/>
      <c r="C165" s="905"/>
      <c r="D165" s="834"/>
      <c r="E165" s="904"/>
      <c r="F165" s="905"/>
    </row>
    <row r="166" spans="1:14" s="1227" customFormat="1" ht="14.25" customHeight="1">
      <c r="A166" s="1147"/>
      <c r="B166" s="904"/>
      <c r="C166" s="905"/>
      <c r="D166" s="1147"/>
      <c r="E166" s="904"/>
      <c r="F166" s="905"/>
    </row>
    <row r="167" spans="1:14" s="1227" customFormat="1" ht="14.25" customHeight="1">
      <c r="A167" s="1036"/>
      <c r="B167" s="907"/>
      <c r="C167" s="879"/>
      <c r="D167" s="1036"/>
      <c r="E167" s="907"/>
      <c r="F167" s="879"/>
    </row>
    <row r="168" spans="1:14" s="1227" customFormat="1" ht="14.25" customHeight="1">
      <c r="A168" s="905"/>
      <c r="B168" s="904"/>
      <c r="C168" s="905"/>
      <c r="D168" s="905"/>
      <c r="E168" s="990"/>
      <c r="F168" s="905"/>
    </row>
    <row r="169" spans="1:14" s="1227" customFormat="1" ht="14.25" customHeight="1">
      <c r="A169" s="1147"/>
      <c r="B169" s="913"/>
      <c r="C169" s="905"/>
      <c r="D169" s="1147"/>
      <c r="E169" s="913"/>
      <c r="F169" s="905"/>
      <c r="J169" s="1176"/>
    </row>
    <row r="170" spans="1:14" s="1227" customFormat="1" ht="14.25" customHeight="1">
      <c r="A170" s="1147"/>
      <c r="B170" s="904"/>
      <c r="C170" s="905"/>
      <c r="D170" s="1147"/>
      <c r="E170" s="904"/>
      <c r="F170" s="905"/>
      <c r="H170" s="1245"/>
    </row>
    <row r="171" spans="1:14" s="1227" customFormat="1" ht="14.25" customHeight="1">
      <c r="A171" s="1036"/>
      <c r="B171" s="1144"/>
      <c r="C171" s="905"/>
      <c r="D171" s="1036"/>
      <c r="E171" s="1158"/>
      <c r="F171" s="879"/>
    </row>
    <row r="172" spans="1:14" s="1227" customFormat="1" ht="14.25" customHeight="1">
      <c r="A172" s="1036"/>
      <c r="B172" s="601"/>
      <c r="C172" s="879"/>
      <c r="D172" s="1036"/>
      <c r="E172" s="1144"/>
      <c r="F172" s="1223"/>
      <c r="H172" s="1155"/>
    </row>
    <row r="173" spans="1:14" s="1227" customFormat="1" ht="14.25" customHeight="1">
      <c r="A173" s="1036"/>
      <c r="C173" s="879"/>
      <c r="D173" s="1036"/>
      <c r="E173" s="907"/>
      <c r="F173" s="879"/>
      <c r="I173" s="1155"/>
      <c r="J173" s="1155"/>
      <c r="K173" s="1155"/>
      <c r="L173" s="1155"/>
      <c r="M173" s="1155"/>
      <c r="N173" s="1155"/>
    </row>
    <row r="174" spans="1:14" s="1227" customFormat="1" ht="14.25" customHeight="1">
      <c r="A174" s="1244"/>
      <c r="B174" s="904"/>
      <c r="C174" s="879"/>
      <c r="D174" s="1036"/>
      <c r="E174" s="1198"/>
      <c r="F174" s="879"/>
      <c r="H174" s="1155"/>
    </row>
    <row r="175" spans="1:14" s="1227" customFormat="1" ht="14.25" customHeight="1">
      <c r="A175" s="1244"/>
      <c r="B175" s="907"/>
      <c r="C175" s="879"/>
      <c r="D175" s="1036"/>
      <c r="E175" s="1198"/>
      <c r="F175" s="879"/>
      <c r="H175" s="1155"/>
    </row>
    <row r="176" spans="1:14" s="1227" customFormat="1" ht="14.25" customHeight="1">
      <c r="A176" s="1036"/>
      <c r="B176" s="907"/>
      <c r="C176" s="879"/>
      <c r="D176" s="1036"/>
      <c r="E176" s="907"/>
      <c r="F176" s="879"/>
      <c r="L176" s="1245"/>
    </row>
    <row r="177" spans="1:11" s="1227" customFormat="1" ht="14.25" customHeight="1">
      <c r="A177" s="1036"/>
      <c r="B177" s="907"/>
      <c r="C177" s="879"/>
      <c r="D177" s="1036"/>
      <c r="E177" s="904"/>
      <c r="F177" s="879"/>
    </row>
    <row r="178" spans="1:11" s="1227" customFormat="1" ht="14.25" customHeight="1">
      <c r="A178" s="1147"/>
      <c r="B178" s="1008"/>
      <c r="C178" s="879"/>
      <c r="D178" s="1147"/>
      <c r="E178" s="904"/>
      <c r="F178" s="879"/>
    </row>
    <row r="179" spans="1:11" s="1227" customFormat="1" ht="14.25" customHeight="1">
      <c r="A179" s="1036"/>
      <c r="B179" s="1144"/>
      <c r="C179" s="879"/>
      <c r="D179" s="1244"/>
      <c r="E179" s="904"/>
      <c r="F179" s="879"/>
      <c r="G179" s="998"/>
      <c r="H179" s="803"/>
    </row>
    <row r="180" spans="1:11" s="1227" customFormat="1" ht="14.25" customHeight="1">
      <c r="A180" s="1036"/>
      <c r="B180" s="904"/>
      <c r="C180" s="879"/>
      <c r="D180" s="1036"/>
      <c r="E180" s="907"/>
      <c r="F180" s="879"/>
      <c r="H180" s="1155"/>
    </row>
    <row r="181" spans="1:11" s="1227" customFormat="1" ht="14.25" customHeight="1">
      <c r="A181" s="1036"/>
      <c r="C181" s="879"/>
      <c r="D181" s="1036"/>
      <c r="E181" s="907"/>
      <c r="F181" s="879"/>
      <c r="H181" s="1155"/>
    </row>
    <row r="182" spans="1:11" s="1227" customFormat="1" ht="14.25" customHeight="1">
      <c r="A182" s="1036"/>
      <c r="B182" s="904"/>
      <c r="C182" s="879"/>
      <c r="D182" s="1036"/>
      <c r="E182" s="1144"/>
      <c r="F182" s="879"/>
      <c r="G182" s="998"/>
      <c r="H182" s="1155"/>
    </row>
    <row r="183" spans="1:11" s="1227" customFormat="1" ht="14.25" customHeight="1">
      <c r="A183" s="1036"/>
      <c r="B183" s="907"/>
      <c r="C183" s="879"/>
      <c r="D183" s="1036"/>
      <c r="E183" s="1144"/>
      <c r="F183" s="879"/>
      <c r="G183" s="998"/>
      <c r="H183" s="803"/>
    </row>
    <row r="184" spans="1:11" s="1227" customFormat="1" ht="14.25" customHeight="1">
      <c r="A184" s="1036"/>
      <c r="B184" s="904"/>
      <c r="C184" s="879"/>
      <c r="D184" s="1036"/>
      <c r="E184" s="907"/>
      <c r="F184" s="879"/>
      <c r="I184" s="1245"/>
      <c r="J184" s="1245"/>
      <c r="K184" s="1245"/>
    </row>
    <row r="185" spans="1:11" s="1227" customFormat="1" ht="14.25" customHeight="1">
      <c r="A185" s="1036"/>
      <c r="B185" s="907"/>
      <c r="C185" s="879"/>
      <c r="D185" s="1036"/>
      <c r="E185" s="907"/>
      <c r="F185" s="879"/>
      <c r="I185" s="905"/>
      <c r="J185" s="1245"/>
    </row>
    <row r="186" spans="1:11" s="1227" customFormat="1" ht="14.25" customHeight="1">
      <c r="A186" s="1036"/>
      <c r="B186" s="907"/>
      <c r="C186" s="879"/>
      <c r="D186" s="1036"/>
      <c r="E186" s="907"/>
      <c r="F186" s="879"/>
      <c r="K186" s="1249"/>
    </row>
    <row r="187" spans="1:11" s="1227" customFormat="1" ht="14.25" customHeight="1">
      <c r="A187" s="1036"/>
      <c r="B187" s="907"/>
      <c r="C187" s="879"/>
      <c r="D187" s="1036"/>
      <c r="E187" s="907"/>
      <c r="F187" s="879"/>
    </row>
    <row r="188" spans="1:11" s="1227" customFormat="1" ht="14.25" customHeight="1">
      <c r="A188" s="1147"/>
      <c r="B188" s="879"/>
      <c r="C188" s="879"/>
      <c r="D188" s="1147"/>
      <c r="E188" s="879"/>
      <c r="F188" s="879"/>
      <c r="H188" s="1249"/>
    </row>
    <row r="189" spans="1:11" s="1227" customFormat="1" ht="14.25" customHeight="1">
      <c r="A189" s="905"/>
      <c r="B189" s="904"/>
      <c r="C189" s="879"/>
      <c r="D189" s="905"/>
      <c r="E189" s="904"/>
      <c r="F189" s="879"/>
      <c r="H189" s="1249"/>
    </row>
    <row r="190" spans="1:11" s="1227" customFormat="1" ht="14.25" customHeight="1">
      <c r="A190" s="1147"/>
      <c r="B190" s="904"/>
      <c r="C190" s="879"/>
      <c r="D190" s="1147"/>
      <c r="E190" s="904"/>
      <c r="F190" s="879"/>
      <c r="H190" s="1249"/>
    </row>
    <row r="191" spans="1:11" s="1227" customFormat="1" ht="14.25" customHeight="1">
      <c r="A191" s="1036"/>
      <c r="B191" s="907"/>
      <c r="C191" s="879"/>
      <c r="D191" s="1036"/>
      <c r="E191" s="907"/>
      <c r="F191" s="879"/>
      <c r="H191" s="1155"/>
    </row>
    <row r="192" spans="1:11" s="1227" customFormat="1" ht="14.25" customHeight="1">
      <c r="A192" s="1036"/>
      <c r="B192" s="879"/>
      <c r="C192" s="879"/>
      <c r="D192" s="1036"/>
      <c r="E192" s="879"/>
      <c r="F192" s="879"/>
    </row>
    <row r="193" spans="1:12" s="1227" customFormat="1" ht="14.25" customHeight="1"/>
    <row r="194" spans="1:12" s="1227" customFormat="1" ht="14.25" customHeight="1">
      <c r="A194" s="1110"/>
      <c r="B194" s="415"/>
      <c r="C194" s="415"/>
      <c r="D194" s="415"/>
      <c r="E194" s="415"/>
      <c r="F194" s="415"/>
    </row>
    <row r="195" spans="1:12" s="1227" customFormat="1" ht="14.25" customHeight="1">
      <c r="A195" s="1110"/>
      <c r="B195" s="415"/>
      <c r="C195" s="415"/>
      <c r="D195" s="415"/>
      <c r="E195" s="415"/>
      <c r="F195" s="415"/>
      <c r="H195" s="1249"/>
    </row>
    <row r="196" spans="1:12" s="1227" customFormat="1" ht="14.25" customHeight="1">
      <c r="A196" s="1110"/>
      <c r="B196" s="415"/>
      <c r="C196" s="415"/>
      <c r="D196" s="415"/>
      <c r="E196" s="415"/>
      <c r="F196" s="415"/>
    </row>
    <row r="197" spans="1:12" s="1227" customFormat="1" ht="14.25" customHeight="1">
      <c r="A197" s="1110"/>
      <c r="B197" s="415"/>
      <c r="C197" s="415"/>
      <c r="D197" s="415"/>
      <c r="E197" s="415"/>
      <c r="F197" s="415"/>
    </row>
    <row r="198" spans="1:12" s="1230" customFormat="1" ht="14.25" customHeight="1">
      <c r="B198" s="1002"/>
      <c r="C198" s="818"/>
      <c r="D198" s="1001"/>
      <c r="E198" s="954"/>
      <c r="F198" s="954"/>
      <c r="L198" s="821"/>
    </row>
    <row r="199" spans="1:12" s="1230" customFormat="1" ht="14.25" customHeight="1"/>
    <row r="200" spans="1:12" s="1230" customFormat="1" ht="14.25" customHeight="1"/>
    <row r="201" spans="1:12" s="1230" customFormat="1" ht="14.25" customHeight="1"/>
    <row r="202" spans="1:12" s="1230" customFormat="1" ht="14.25" customHeight="1"/>
    <row r="203" spans="1:12" s="1230" customFormat="1" ht="14.25" customHeight="1"/>
    <row r="204" spans="1:12" s="1230" customFormat="1" ht="14.25" customHeight="1"/>
    <row r="205" spans="1:12" s="1230" customFormat="1" ht="14.25" customHeight="1"/>
    <row r="206" spans="1:12" s="1230" customFormat="1" ht="14.25" customHeight="1"/>
    <row r="207" spans="1:12" s="1230" customFormat="1" ht="14.25" customHeight="1"/>
    <row r="208" spans="1:12" s="1230" customFormat="1" ht="14.25" customHeight="1"/>
    <row r="209" s="1230" customFormat="1" ht="14.25" customHeight="1"/>
    <row r="210" s="1230" customFormat="1" ht="14.25" customHeight="1"/>
    <row r="211" s="1230" customFormat="1" ht="14.25" customHeight="1"/>
    <row r="212" s="1230" customFormat="1" ht="14.25" customHeight="1"/>
    <row r="213" s="1230" customFormat="1" ht="14.25" customHeight="1"/>
    <row r="214" s="1230" customFormat="1" ht="14.25" customHeight="1"/>
    <row r="215" s="1230" customFormat="1" ht="14.25" customHeight="1"/>
    <row r="216" s="1230" customFormat="1" ht="14.25" customHeight="1"/>
    <row r="217" s="1230" customFormat="1" ht="14.25" customHeight="1"/>
    <row r="218" s="1230" customFormat="1" ht="14.25" customHeight="1"/>
    <row r="219" s="1230" customFormat="1" ht="14.25" customHeight="1"/>
    <row r="220" s="1230" customFormat="1" ht="14.25" customHeight="1"/>
    <row r="221" s="1230" customFormat="1" ht="14.25" customHeight="1"/>
    <row r="222" s="1230" customFormat="1" ht="14.25" customHeight="1"/>
    <row r="223" s="1230" customFormat="1" ht="14.25" customHeight="1"/>
    <row r="224" s="1230" customFormat="1" ht="14.25" customHeight="1"/>
    <row r="225" s="1230" customFormat="1" ht="14.25" customHeight="1"/>
    <row r="226" s="1230" customFormat="1" ht="14.25" customHeight="1"/>
    <row r="227" s="1230" customFormat="1" ht="14.25" customHeight="1"/>
    <row r="228" s="1230" customFormat="1" ht="14.25" customHeight="1"/>
    <row r="229" s="1230" customFormat="1" ht="14.25" customHeight="1"/>
    <row r="230" s="1230" customFormat="1" ht="14.25" customHeight="1"/>
    <row r="231" s="1230" customFormat="1" ht="14.25" customHeight="1"/>
    <row r="232" s="1230" customFormat="1" ht="14.25" customHeight="1"/>
    <row r="233" s="1230" customFormat="1" ht="14.25" customHeight="1"/>
    <row r="234" s="1230" customFormat="1" ht="14.25" customHeight="1"/>
    <row r="235" s="1230" customFormat="1" ht="14.25" customHeight="1"/>
    <row r="236" s="1230" customFormat="1" ht="14.25" customHeight="1"/>
    <row r="237" s="1230" customFormat="1" ht="14.25" customHeight="1"/>
    <row r="238" s="1230" customFormat="1" ht="14.25" customHeight="1"/>
    <row r="239" s="1230" customFormat="1" ht="14.25" customHeight="1"/>
    <row r="240" s="1230" customFormat="1" ht="14.25" customHeight="1"/>
    <row r="241" s="1230" customFormat="1" ht="14.25" customHeight="1"/>
    <row r="242" s="1230" customFormat="1" ht="14.25" customHeight="1"/>
    <row r="243" s="1230" customFormat="1" ht="14.25" customHeight="1"/>
    <row r="244" s="1230" customFormat="1" ht="14.25" customHeight="1"/>
    <row r="245" s="1230" customFormat="1" ht="14.25" customHeight="1"/>
    <row r="246" s="1230" customFormat="1" ht="14.25" customHeight="1"/>
    <row r="247" s="1230" customFormat="1" ht="14.25" customHeight="1"/>
    <row r="248" s="1230" customFormat="1" ht="14.25" customHeight="1"/>
    <row r="249" s="1230" customFormat="1" ht="14.25" customHeight="1"/>
    <row r="250" s="1230" customFormat="1" ht="14.25" customHeight="1"/>
    <row r="251" s="1230" customFormat="1" ht="14.25" customHeight="1"/>
    <row r="252" s="1230" customFormat="1" ht="14.25" customHeight="1"/>
    <row r="253" s="1230" customFormat="1" ht="14.25" customHeight="1"/>
    <row r="254" s="1230" customFormat="1" ht="14.25" customHeight="1"/>
    <row r="255" s="1230" customFormat="1" ht="14.25" customHeight="1"/>
    <row r="256" s="1230" customFormat="1" ht="14.25" customHeight="1"/>
    <row r="257" s="1230" customFormat="1" ht="14.25" customHeight="1"/>
    <row r="258" s="1230" customFormat="1" ht="14.25" customHeight="1"/>
    <row r="259" s="1230" customFormat="1" ht="14.25" customHeight="1"/>
    <row r="260" s="1230" customFormat="1" ht="14.25" customHeight="1"/>
    <row r="261" s="1230" customFormat="1" ht="14.25" customHeight="1"/>
    <row r="262" s="1230" customFormat="1" ht="14.25" customHeight="1"/>
    <row r="263" s="1230" customFormat="1" ht="14.25" customHeight="1"/>
    <row r="264" s="1230" customFormat="1" ht="14.25" customHeight="1"/>
    <row r="265" s="1230" customFormat="1" ht="14.25" customHeight="1"/>
    <row r="266" s="1230" customFormat="1" ht="14.25" customHeight="1"/>
    <row r="267" s="1230" customFormat="1" ht="14.25" customHeight="1"/>
    <row r="268" s="1230" customFormat="1" ht="14.25" customHeight="1"/>
    <row r="269" s="1230" customFormat="1" ht="14.25" customHeight="1"/>
    <row r="270" s="1230" customFormat="1" ht="14.25" customHeight="1"/>
    <row r="271" s="1230" customFormat="1" ht="14.25" customHeight="1"/>
    <row r="272" s="1230" customFormat="1" ht="14.25" customHeight="1"/>
    <row r="273" s="1230" customFormat="1" ht="14.25" customHeight="1"/>
    <row r="274" s="1230" customFormat="1" ht="14.25" customHeight="1"/>
    <row r="275" s="1230" customFormat="1" ht="14.25" customHeight="1"/>
    <row r="276" s="1230" customFormat="1" ht="14.25" customHeight="1"/>
    <row r="277" s="1230" customFormat="1" ht="14.25" customHeight="1"/>
    <row r="278" s="1230" customFormat="1" ht="14.25" customHeight="1"/>
    <row r="279" s="1230" customFormat="1" ht="14.25" customHeight="1"/>
    <row r="280" s="1230" customFormat="1" ht="14.25" customHeight="1"/>
    <row r="281" s="1230" customFormat="1" ht="14.25" customHeight="1"/>
    <row r="282" s="1230" customFormat="1" ht="14.25" customHeight="1"/>
    <row r="283" s="1230" customFormat="1" ht="14.25" customHeight="1"/>
    <row r="284" s="1230" customFormat="1" ht="14.25" customHeight="1"/>
    <row r="285" s="1230" customFormat="1" ht="14.25" customHeight="1"/>
    <row r="286" s="1230" customFormat="1" ht="14.25" customHeight="1"/>
    <row r="287" s="1230" customFormat="1" ht="14.25" customHeight="1"/>
    <row r="288" s="1230" customFormat="1" ht="14.25" customHeight="1"/>
    <row r="289" s="1230" customFormat="1" ht="14.25" customHeight="1"/>
    <row r="290" s="1230" customFormat="1" ht="14.25" customHeight="1"/>
    <row r="291" s="1230" customFormat="1" ht="14.25" customHeight="1"/>
    <row r="292" s="1230" customFormat="1" ht="14.25" customHeight="1"/>
    <row r="293" s="1230" customFormat="1" ht="14.25" customHeight="1"/>
    <row r="294" s="1230" customFormat="1" ht="14.25" customHeight="1"/>
    <row r="295" s="1230" customFormat="1" ht="14.25" customHeight="1"/>
    <row r="296" s="1230" customFormat="1" ht="14.25" customHeight="1"/>
    <row r="297" s="1230" customFormat="1" ht="14.25" customHeight="1"/>
    <row r="298" s="1230" customFormat="1" ht="14.25" customHeight="1"/>
    <row r="299" s="1230" customFormat="1" ht="14.25" customHeight="1"/>
    <row r="300" s="1230" customFormat="1" ht="14.25" customHeight="1"/>
    <row r="301" s="1230" customFormat="1" ht="14.25" customHeight="1"/>
    <row r="302" s="1230" customFormat="1" ht="14.25" customHeight="1"/>
    <row r="303" s="1230" customFormat="1" ht="14.25" customHeight="1"/>
    <row r="304" s="1230" customFormat="1" ht="14.25" customHeight="1"/>
    <row r="305" s="1230" customFormat="1" ht="14.25" customHeight="1"/>
    <row r="306" s="1230" customFormat="1" ht="14.25" customHeight="1"/>
    <row r="307" s="1230" customFormat="1" ht="14.25" customHeight="1"/>
    <row r="308" s="1230" customFormat="1" ht="14.25" customHeight="1"/>
    <row r="309" s="1230" customFormat="1" ht="14.25" customHeight="1"/>
    <row r="310" s="1230" customFormat="1" ht="14.25" customHeight="1"/>
    <row r="311" s="1230" customFormat="1" ht="14.25" customHeight="1"/>
    <row r="312" s="1230" customFormat="1" ht="14.25" customHeight="1"/>
    <row r="313" s="1230" customFormat="1" ht="14.25" customHeight="1"/>
    <row r="314" s="1230" customFormat="1" ht="14.25" customHeight="1"/>
    <row r="315" s="1230" customFormat="1" ht="14.25" customHeight="1"/>
    <row r="316" s="1230" customFormat="1" ht="14.25" customHeight="1"/>
    <row r="317" s="1230" customFormat="1" ht="14.25" customHeight="1"/>
    <row r="318" s="1230" customFormat="1" ht="14.25" customHeight="1"/>
    <row r="319" s="1230" customFormat="1" ht="14.25" customHeight="1"/>
    <row r="320" s="1230" customFormat="1" ht="14.25" customHeight="1"/>
    <row r="321" s="1230" customFormat="1" ht="14.25" customHeight="1"/>
    <row r="322" s="1230" customFormat="1" ht="14.25" customHeight="1"/>
    <row r="323" s="1230" customFormat="1" ht="14.25" customHeight="1"/>
    <row r="324" s="1230" customFormat="1" ht="14.25" customHeight="1"/>
  </sheetData>
  <mergeCells count="6">
    <mergeCell ref="A65:F65"/>
    <mergeCell ref="B4:D4"/>
    <mergeCell ref="B5:C5"/>
    <mergeCell ref="B6:C6"/>
    <mergeCell ref="A63:F63"/>
    <mergeCell ref="A64:F64"/>
  </mergeCell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U341"/>
  <sheetViews>
    <sheetView workbookViewId="0"/>
  </sheetViews>
  <sheetFormatPr baseColWidth="10" defaultColWidth="11.42578125" defaultRowHeight="12.75"/>
  <cols>
    <col min="1" max="1" width="30.5703125" style="917" customWidth="1"/>
    <col min="2" max="2" width="14.42578125" style="917" customWidth="1"/>
    <col min="3" max="3" width="17.28515625" style="917" customWidth="1"/>
    <col min="4" max="4" width="28.7109375" style="917" customWidth="1"/>
    <col min="5" max="5" width="15" style="924" customWidth="1"/>
    <col min="6" max="6" width="15" style="917" customWidth="1"/>
    <col min="7" max="7" width="10.85546875" style="917" customWidth="1"/>
    <col min="8" max="8" width="28.5703125" style="917" customWidth="1"/>
    <col min="9" max="9" width="11.42578125" style="917" customWidth="1"/>
    <col min="10" max="10" width="11.42578125" style="917"/>
    <col min="11" max="11" width="35.85546875" style="917" customWidth="1"/>
    <col min="12" max="12" width="30.5703125" style="917" customWidth="1"/>
    <col min="13" max="16384" width="11.42578125" style="917"/>
  </cols>
  <sheetData>
    <row r="1" spans="1:21" ht="15" customHeight="1">
      <c r="A1" s="920" t="s">
        <v>0</v>
      </c>
      <c r="B1" s="921"/>
      <c r="C1" s="922"/>
      <c r="D1" s="923"/>
      <c r="H1" s="925" t="s">
        <v>382</v>
      </c>
      <c r="I1" s="926" t="s">
        <v>20</v>
      </c>
    </row>
    <row r="2" spans="1:21" ht="15">
      <c r="A2" s="920" t="s">
        <v>1</v>
      </c>
      <c r="B2" s="927" t="s">
        <v>259</v>
      </c>
      <c r="D2" s="923"/>
      <c r="H2" s="816"/>
    </row>
    <row r="3" spans="1:21" ht="15.75" thickBot="1">
      <c r="A3" s="920"/>
      <c r="B3" s="920" t="s">
        <v>262</v>
      </c>
      <c r="C3" s="928"/>
      <c r="D3" s="923"/>
      <c r="H3" s="1049" t="s">
        <v>436</v>
      </c>
    </row>
    <row r="4" spans="1:21" ht="15">
      <c r="A4" s="929"/>
      <c r="B4" s="1321" t="s">
        <v>2</v>
      </c>
      <c r="C4" s="1322"/>
      <c r="D4" s="1323"/>
      <c r="E4" s="930" t="s">
        <v>3</v>
      </c>
      <c r="F4" s="931"/>
      <c r="H4" s="1049" t="s">
        <v>386</v>
      </c>
    </row>
    <row r="5" spans="1:21" ht="14.25" customHeight="1">
      <c r="A5" s="932" t="s">
        <v>21</v>
      </c>
      <c r="B5" s="1324" t="s">
        <v>4</v>
      </c>
      <c r="C5" s="1325"/>
      <c r="D5" s="933" t="s">
        <v>66</v>
      </c>
      <c r="E5" s="934" t="s">
        <v>5</v>
      </c>
      <c r="F5" s="935" t="s">
        <v>6</v>
      </c>
      <c r="H5" s="1049" t="s">
        <v>392</v>
      </c>
    </row>
    <row r="6" spans="1:21" ht="14.25">
      <c r="A6" s="936"/>
      <c r="B6" s="1326" t="s">
        <v>7</v>
      </c>
      <c r="C6" s="1327"/>
      <c r="D6" s="937" t="s">
        <v>8</v>
      </c>
      <c r="E6" s="938" t="s">
        <v>7</v>
      </c>
      <c r="F6" s="939" t="s">
        <v>8</v>
      </c>
      <c r="H6" s="1120" t="s">
        <v>393</v>
      </c>
    </row>
    <row r="7" spans="1:21" ht="15.75">
      <c r="A7" s="940" t="s">
        <v>22</v>
      </c>
      <c r="B7" s="1080" t="s">
        <v>20</v>
      </c>
      <c r="C7" s="941"/>
      <c r="D7" s="942"/>
      <c r="E7" s="1081"/>
      <c r="F7" s="943"/>
      <c r="H7" s="1131"/>
    </row>
    <row r="8" spans="1:21" ht="14.25">
      <c r="A8" s="940" t="s">
        <v>24</v>
      </c>
      <c r="B8" s="1080"/>
      <c r="C8" s="941"/>
      <c r="D8" s="942"/>
      <c r="E8" s="1081"/>
      <c r="F8" s="943"/>
    </row>
    <row r="9" spans="1:21" ht="14.25">
      <c r="A9" s="945" t="s">
        <v>23</v>
      </c>
      <c r="B9" s="1079"/>
      <c r="C9" s="946"/>
      <c r="D9" s="947"/>
      <c r="E9" s="1083"/>
      <c r="F9" s="948"/>
    </row>
    <row r="10" spans="1:21" ht="15" thickBot="1">
      <c r="A10" s="949" t="s">
        <v>29</v>
      </c>
      <c r="B10" s="1082" t="s">
        <v>20</v>
      </c>
      <c r="C10" s="809"/>
      <c r="D10" s="950" t="s">
        <v>20</v>
      </c>
      <c r="E10" s="1084" t="s">
        <v>20</v>
      </c>
      <c r="F10" s="810" t="s">
        <v>20</v>
      </c>
    </row>
    <row r="11" spans="1:21" s="875" customFormat="1" ht="14.25">
      <c r="A11" s="951"/>
      <c r="B11" s="951"/>
      <c r="C11" s="951"/>
      <c r="D11" s="951"/>
      <c r="E11" s="952"/>
    </row>
    <row r="12" spans="1:21" s="875" customFormat="1">
      <c r="A12" s="953" t="s">
        <v>9</v>
      </c>
      <c r="B12" s="953"/>
      <c r="C12" s="954"/>
      <c r="D12" s="954"/>
      <c r="E12" s="870"/>
      <c r="F12" s="870"/>
      <c r="G12" s="811"/>
      <c r="H12" s="877"/>
    </row>
    <row r="13" spans="1:21" s="875" customFormat="1">
      <c r="A13" s="872" t="s">
        <v>30</v>
      </c>
      <c r="B13" s="955" t="s">
        <v>122</v>
      </c>
      <c r="C13" s="1054"/>
      <c r="D13" s="954"/>
      <c r="E13" s="956" t="s">
        <v>67</v>
      </c>
      <c r="F13" s="956" t="s">
        <v>54</v>
      </c>
      <c r="G13" s="811" t="s">
        <v>59</v>
      </c>
      <c r="K13" s="812" t="s">
        <v>62</v>
      </c>
      <c r="O13" s="812" t="s">
        <v>409</v>
      </c>
      <c r="R13" s="812" t="s">
        <v>164</v>
      </c>
    </row>
    <row r="14" spans="1:21" s="875" customFormat="1">
      <c r="A14" s="872" t="s">
        <v>53</v>
      </c>
      <c r="B14" s="1097" t="s">
        <v>26</v>
      </c>
      <c r="C14" s="864" t="s">
        <v>20</v>
      </c>
      <c r="D14" s="957" t="s">
        <v>60</v>
      </c>
      <c r="E14" s="958">
        <v>1</v>
      </c>
      <c r="F14" s="959" t="s">
        <v>68</v>
      </c>
      <c r="G14" s="1031">
        <v>1</v>
      </c>
      <c r="H14" s="877" t="s">
        <v>139</v>
      </c>
      <c r="K14" s="960">
        <v>1</v>
      </c>
      <c r="L14" s="887" t="s">
        <v>55</v>
      </c>
      <c r="M14" s="1029" t="s">
        <v>20</v>
      </c>
      <c r="O14" s="960">
        <v>1</v>
      </c>
      <c r="P14" s="887" t="s">
        <v>55</v>
      </c>
      <c r="R14" s="887" t="s">
        <v>166</v>
      </c>
    </row>
    <row r="15" spans="1:21" s="875" customFormat="1" ht="24">
      <c r="A15" s="954" t="s">
        <v>48</v>
      </c>
      <c r="B15" s="1097" t="s">
        <v>26</v>
      </c>
      <c r="C15" s="864" t="s">
        <v>20</v>
      </c>
      <c r="D15" s="967" t="s">
        <v>172</v>
      </c>
      <c r="E15" s="962"/>
      <c r="F15" s="1033" t="s">
        <v>173</v>
      </c>
      <c r="H15" s="877" t="s">
        <v>429</v>
      </c>
      <c r="I15" s="877"/>
      <c r="K15" s="963">
        <v>0.2</v>
      </c>
      <c r="L15" s="887" t="s">
        <v>426</v>
      </c>
      <c r="M15" s="877" t="s">
        <v>389</v>
      </c>
      <c r="O15" s="960">
        <v>0.1</v>
      </c>
      <c r="P15" s="877" t="s">
        <v>61</v>
      </c>
      <c r="R15" s="887" t="s">
        <v>165</v>
      </c>
      <c r="U15" s="887" t="s">
        <v>410</v>
      </c>
    </row>
    <row r="16" spans="1:21" s="875" customFormat="1">
      <c r="A16" s="872" t="s">
        <v>49</v>
      </c>
      <c r="B16" s="961" t="s">
        <v>26</v>
      </c>
      <c r="C16" s="864"/>
      <c r="D16" s="795" t="s">
        <v>273</v>
      </c>
      <c r="E16" s="962">
        <v>0.2</v>
      </c>
      <c r="F16" s="959" t="s">
        <v>58</v>
      </c>
      <c r="G16" s="1031">
        <v>10</v>
      </c>
      <c r="H16" s="877" t="s">
        <v>423</v>
      </c>
      <c r="I16" s="1198"/>
      <c r="J16" s="1198"/>
      <c r="K16" s="963">
        <v>0.1</v>
      </c>
      <c r="L16" s="887" t="s">
        <v>427</v>
      </c>
      <c r="M16" s="877"/>
      <c r="R16" s="877"/>
    </row>
    <row r="17" spans="1:16" s="875" customFormat="1">
      <c r="A17" s="954" t="s">
        <v>50</v>
      </c>
      <c r="B17" s="808" t="s">
        <v>26</v>
      </c>
      <c r="C17" s="864"/>
      <c r="D17" s="805" t="s">
        <v>193</v>
      </c>
      <c r="E17" s="964">
        <v>0.1</v>
      </c>
      <c r="F17" s="965" t="s">
        <v>61</v>
      </c>
      <c r="G17" s="1031">
        <v>20</v>
      </c>
      <c r="H17" s="877" t="s">
        <v>424</v>
      </c>
      <c r="I17" s="902"/>
      <c r="J17" s="902"/>
      <c r="K17" s="963">
        <v>0.05</v>
      </c>
      <c r="L17" s="887" t="s">
        <v>428</v>
      </c>
      <c r="M17" s="877"/>
      <c r="O17" s="887"/>
      <c r="P17" s="877"/>
    </row>
    <row r="18" spans="1:16" s="875" customFormat="1">
      <c r="A18" s="918" t="s">
        <v>157</v>
      </c>
      <c r="B18" s="1097" t="s">
        <v>26</v>
      </c>
      <c r="C18" s="864" t="s">
        <v>20</v>
      </c>
      <c r="G18" s="1031">
        <v>40</v>
      </c>
      <c r="H18" s="877" t="s">
        <v>425</v>
      </c>
      <c r="I18" s="902"/>
      <c r="J18" s="902"/>
      <c r="O18" s="887"/>
      <c r="P18" s="877"/>
    </row>
    <row r="19" spans="1:16" s="875" customFormat="1">
      <c r="A19" s="872" t="s">
        <v>44</v>
      </c>
      <c r="B19" s="955"/>
      <c r="C19" s="862" t="s">
        <v>45</v>
      </c>
      <c r="D19" s="954"/>
      <c r="E19" s="954"/>
      <c r="F19" s="954"/>
      <c r="G19" s="963"/>
      <c r="H19" s="887"/>
      <c r="I19" s="877"/>
      <c r="J19" s="1003"/>
      <c r="K19" s="887"/>
      <c r="L19" s="877"/>
    </row>
    <row r="20" spans="1:16" s="875" customFormat="1">
      <c r="A20" s="954" t="s">
        <v>116</v>
      </c>
      <c r="B20" s="955"/>
      <c r="C20" s="862" t="s">
        <v>171</v>
      </c>
      <c r="D20" s="954"/>
      <c r="E20" s="954"/>
      <c r="F20" s="954"/>
      <c r="G20" s="812"/>
      <c r="H20" s="966"/>
      <c r="J20" s="1003"/>
      <c r="K20" s="887"/>
      <c r="L20" s="877"/>
    </row>
    <row r="21" spans="1:16" s="875" customFormat="1">
      <c r="A21" s="872" t="s">
        <v>100</v>
      </c>
      <c r="B21" s="955"/>
      <c r="C21" s="862" t="s">
        <v>133</v>
      </c>
      <c r="D21" s="954"/>
      <c r="E21" s="954"/>
      <c r="F21" s="954"/>
      <c r="G21" s="887"/>
      <c r="H21" s="877"/>
      <c r="J21" s="1003"/>
      <c r="K21" s="887"/>
      <c r="L21" s="877"/>
    </row>
    <row r="22" spans="1:16" s="875" customFormat="1">
      <c r="A22" s="966" t="s">
        <v>117</v>
      </c>
      <c r="B22" s="873">
        <f>B20/1000*B21</f>
        <v>0</v>
      </c>
      <c r="C22" s="862" t="s">
        <v>180</v>
      </c>
      <c r="D22" s="954"/>
      <c r="E22" s="954"/>
      <c r="F22" s="954"/>
      <c r="G22" s="887"/>
      <c r="H22" s="877"/>
    </row>
    <row r="23" spans="1:16" s="875" customFormat="1">
      <c r="A23" s="872"/>
      <c r="B23" s="916"/>
      <c r="C23" s="879"/>
      <c r="D23" s="954"/>
      <c r="E23" s="954"/>
      <c r="F23" s="954"/>
      <c r="G23" s="1132"/>
      <c r="I23" s="874"/>
      <c r="J23" s="874"/>
      <c r="L23" s="967"/>
      <c r="M23" s="967"/>
    </row>
    <row r="24" spans="1:16" s="875" customFormat="1" ht="14.25">
      <c r="A24" s="968" t="s">
        <v>101</v>
      </c>
      <c r="B24" s="968"/>
      <c r="C24" s="969"/>
      <c r="D24" s="969"/>
      <c r="E24" s="969"/>
      <c r="F24" s="968"/>
      <c r="I24" s="919"/>
      <c r="J24" s="879"/>
      <c r="L24" s="901"/>
      <c r="M24" s="901"/>
    </row>
    <row r="25" spans="1:16" s="875" customFormat="1" ht="15" thickBot="1">
      <c r="A25" s="970" t="s">
        <v>10</v>
      </c>
      <c r="B25" s="971" t="s">
        <v>2</v>
      </c>
      <c r="C25" s="972"/>
      <c r="D25" s="973" t="s">
        <v>10</v>
      </c>
      <c r="E25" s="974" t="s">
        <v>3</v>
      </c>
      <c r="F25" s="975"/>
      <c r="I25" s="976"/>
      <c r="J25" s="879"/>
      <c r="L25" s="901"/>
      <c r="M25" s="901"/>
      <c r="N25" s="963"/>
    </row>
    <row r="26" spans="1:16" s="875" customFormat="1">
      <c r="A26" s="867" t="s">
        <v>73</v>
      </c>
      <c r="B26" s="868"/>
      <c r="C26" s="869"/>
      <c r="D26" s="860" t="s">
        <v>73</v>
      </c>
      <c r="E26" s="904"/>
      <c r="F26" s="905"/>
      <c r="N26" s="967"/>
    </row>
    <row r="27" spans="1:16" s="875" customFormat="1">
      <c r="A27" s="866" t="s">
        <v>14</v>
      </c>
      <c r="B27" s="1098">
        <v>0.01</v>
      </c>
      <c r="C27" s="885"/>
      <c r="D27" s="906" t="s">
        <v>33</v>
      </c>
      <c r="E27" s="886">
        <f>B31</f>
        <v>0</v>
      </c>
      <c r="F27" s="879" t="s">
        <v>18</v>
      </c>
      <c r="N27" s="967"/>
    </row>
    <row r="28" spans="1:16" s="875" customFormat="1">
      <c r="A28" s="866" t="s">
        <v>109</v>
      </c>
      <c r="B28" s="889">
        <v>10</v>
      </c>
      <c r="C28" s="876" t="s">
        <v>108</v>
      </c>
      <c r="D28" s="908" t="s">
        <v>56</v>
      </c>
      <c r="E28" s="891">
        <f>E$14</f>
        <v>1</v>
      </c>
      <c r="F28" s="892"/>
      <c r="G28" s="902"/>
      <c r="L28" s="917"/>
      <c r="P28" s="902"/>
    </row>
    <row r="29" spans="1:16" s="902" customFormat="1">
      <c r="A29" s="866" t="s">
        <v>42</v>
      </c>
      <c r="B29" s="917"/>
      <c r="C29" s="885" t="s">
        <v>41</v>
      </c>
      <c r="D29" s="865" t="s">
        <v>34</v>
      </c>
      <c r="E29" s="886">
        <f>E27/E28</f>
        <v>0</v>
      </c>
      <c r="F29" s="879" t="s">
        <v>18</v>
      </c>
      <c r="G29" s="917"/>
      <c r="L29" s="875"/>
      <c r="M29" s="875"/>
      <c r="N29" s="875"/>
      <c r="O29" s="875"/>
      <c r="P29" s="875"/>
    </row>
    <row r="30" spans="1:16" s="875" customFormat="1">
      <c r="A30" s="866" t="s">
        <v>253</v>
      </c>
      <c r="B30" s="904">
        <v>5.1999999999999998E-2</v>
      </c>
      <c r="C30" s="895" t="s">
        <v>103</v>
      </c>
      <c r="D30" s="896" t="s">
        <v>32</v>
      </c>
      <c r="E30" s="897">
        <f>E29/B28</f>
        <v>0</v>
      </c>
      <c r="F30" s="876" t="s">
        <v>19</v>
      </c>
      <c r="H30" s="1004" t="s">
        <v>419</v>
      </c>
      <c r="L30" s="967" t="s">
        <v>20</v>
      </c>
      <c r="P30" s="917"/>
    </row>
    <row r="31" spans="1:16">
      <c r="A31" s="866" t="s">
        <v>33</v>
      </c>
      <c r="B31" s="897">
        <f>B30*B$22*B27</f>
        <v>0</v>
      </c>
      <c r="C31" s="876" t="s">
        <v>81</v>
      </c>
      <c r="D31" s="896"/>
      <c r="E31" s="897"/>
      <c r="F31" s="876"/>
      <c r="G31" s="902" t="s">
        <v>20</v>
      </c>
      <c r="L31" s="875"/>
      <c r="M31" s="875"/>
      <c r="N31" s="875"/>
      <c r="O31" s="875"/>
    </row>
    <row r="32" spans="1:16">
      <c r="A32" s="900" t="s">
        <v>32</v>
      </c>
      <c r="B32" s="897">
        <f>B31/B28</f>
        <v>0</v>
      </c>
      <c r="C32" s="876" t="s">
        <v>128</v>
      </c>
      <c r="D32" s="896"/>
      <c r="E32" s="977"/>
      <c r="F32" s="879"/>
      <c r="G32" s="916"/>
      <c r="L32" s="875"/>
      <c r="M32" s="875"/>
      <c r="N32" s="875"/>
      <c r="O32" s="875"/>
    </row>
    <row r="33" spans="1:16">
      <c r="A33" s="900"/>
      <c r="B33" s="980"/>
      <c r="C33" s="876"/>
      <c r="D33" s="896"/>
      <c r="E33" s="977"/>
      <c r="F33" s="879"/>
      <c r="G33" s="916"/>
      <c r="H33" s="1004"/>
      <c r="I33" s="877"/>
      <c r="J33" s="979"/>
      <c r="K33" s="978"/>
      <c r="L33" s="875"/>
      <c r="M33" s="875"/>
      <c r="N33" s="875"/>
      <c r="O33" s="875"/>
    </row>
    <row r="34" spans="1:16">
      <c r="A34" s="867" t="s">
        <v>74</v>
      </c>
      <c r="B34" s="980"/>
      <c r="C34" s="876"/>
      <c r="D34" s="860" t="s">
        <v>74</v>
      </c>
      <c r="E34" s="977"/>
      <c r="F34" s="879"/>
      <c r="G34" s="916"/>
      <c r="N34" s="875"/>
      <c r="O34" s="902"/>
    </row>
    <row r="35" spans="1:16">
      <c r="A35" s="866" t="s">
        <v>14</v>
      </c>
      <c r="B35" s="884">
        <v>0.01</v>
      </c>
      <c r="C35" s="885"/>
      <c r="D35" s="865" t="s">
        <v>33</v>
      </c>
      <c r="E35" s="897">
        <f>B39</f>
        <v>4.1500000000000002E-2</v>
      </c>
      <c r="F35" s="876" t="s">
        <v>19</v>
      </c>
      <c r="I35" s="875"/>
      <c r="J35" s="875"/>
      <c r="K35" s="875"/>
      <c r="L35" s="875"/>
      <c r="M35" s="875"/>
      <c r="N35" s="875"/>
      <c r="O35" s="875"/>
      <c r="P35" s="875"/>
    </row>
    <row r="36" spans="1:16" s="875" customFormat="1" ht="12.75" customHeight="1">
      <c r="A36" s="866" t="s">
        <v>104</v>
      </c>
      <c r="B36" s="868">
        <v>120</v>
      </c>
      <c r="C36" s="885" t="s">
        <v>15</v>
      </c>
      <c r="D36" s="890" t="s">
        <v>56</v>
      </c>
      <c r="E36" s="981">
        <f>E$14</f>
        <v>1</v>
      </c>
      <c r="F36" s="892"/>
      <c r="G36" s="902"/>
      <c r="H36" s="1004" t="s">
        <v>388</v>
      </c>
    </row>
    <row r="37" spans="1:16" s="875" customFormat="1">
      <c r="A37" s="866" t="s">
        <v>42</v>
      </c>
      <c r="B37" s="917"/>
      <c r="C37" s="885" t="s">
        <v>41</v>
      </c>
      <c r="D37" s="865" t="s">
        <v>34</v>
      </c>
      <c r="E37" s="897">
        <f>E35/E36</f>
        <v>4.1500000000000002E-2</v>
      </c>
      <c r="F37" s="876" t="s">
        <v>19</v>
      </c>
      <c r="G37" s="902"/>
      <c r="H37" s="1004"/>
    </row>
    <row r="38" spans="1:16" s="875" customFormat="1" ht="12.75" customHeight="1">
      <c r="A38" s="866" t="s">
        <v>156</v>
      </c>
      <c r="B38" s="980">
        <v>4.1500000000000004</v>
      </c>
      <c r="C38" s="885" t="s">
        <v>19</v>
      </c>
      <c r="D38" s="865" t="s">
        <v>32</v>
      </c>
      <c r="E38" s="897">
        <f>E37*B36/480</f>
        <v>1.0375000000000001E-2</v>
      </c>
      <c r="F38" s="876" t="s">
        <v>19</v>
      </c>
      <c r="G38" s="902"/>
      <c r="H38" s="1004"/>
      <c r="L38" s="902"/>
    </row>
    <row r="39" spans="1:16" s="875" customFormat="1" ht="12.75" customHeight="1">
      <c r="A39" s="866" t="s">
        <v>33</v>
      </c>
      <c r="B39" s="897">
        <f>B38*B35</f>
        <v>4.1500000000000002E-2</v>
      </c>
      <c r="C39" s="885" t="s">
        <v>19</v>
      </c>
      <c r="D39" s="865"/>
      <c r="E39" s="897"/>
      <c r="F39" s="876"/>
      <c r="G39" s="902"/>
      <c r="H39" s="1028"/>
      <c r="I39" s="874"/>
      <c r="J39" s="874"/>
      <c r="K39" s="874"/>
      <c r="L39" s="902"/>
    </row>
    <row r="40" spans="1:16" s="875" customFormat="1">
      <c r="A40" s="866" t="s">
        <v>32</v>
      </c>
      <c r="B40" s="897">
        <f>B39*B36/480</f>
        <v>1.0375000000000001E-2</v>
      </c>
      <c r="C40" s="885" t="s">
        <v>19</v>
      </c>
      <c r="D40" s="982"/>
      <c r="E40" s="904"/>
      <c r="F40" s="905"/>
      <c r="G40" s="902"/>
      <c r="H40" s="1029"/>
      <c r="I40" s="919"/>
      <c r="J40" s="960"/>
      <c r="K40" s="902"/>
      <c r="L40" s="902"/>
    </row>
    <row r="41" spans="1:16" s="875" customFormat="1">
      <c r="A41" s="983"/>
      <c r="B41" s="868"/>
      <c r="C41" s="869"/>
      <c r="D41" s="982"/>
      <c r="E41" s="904"/>
      <c r="F41" s="905"/>
      <c r="G41" s="902"/>
      <c r="H41" s="1029"/>
      <c r="I41" s="919"/>
      <c r="J41" s="960"/>
      <c r="K41" s="902"/>
      <c r="L41" s="916"/>
    </row>
    <row r="42" spans="1:16" s="875" customFormat="1">
      <c r="A42" s="867" t="s">
        <v>12</v>
      </c>
      <c r="B42" s="984" t="s">
        <v>31</v>
      </c>
      <c r="C42" s="869"/>
      <c r="D42" s="860" t="s">
        <v>12</v>
      </c>
      <c r="E42" s="985" t="s">
        <v>31</v>
      </c>
      <c r="F42" s="986"/>
      <c r="G42" s="902"/>
      <c r="H42" s="1029"/>
      <c r="I42" s="976"/>
      <c r="J42" s="960"/>
      <c r="K42" s="1005"/>
      <c r="L42" s="916"/>
      <c r="M42" s="902"/>
      <c r="N42" s="902"/>
    </row>
    <row r="43" spans="1:16" s="875" customFormat="1">
      <c r="A43" s="983" t="s">
        <v>20</v>
      </c>
      <c r="B43" s="868"/>
      <c r="C43" s="869" t="s">
        <v>20</v>
      </c>
      <c r="D43" s="982"/>
      <c r="E43" s="904"/>
      <c r="F43" s="905"/>
      <c r="G43" s="902"/>
      <c r="H43" s="1029"/>
      <c r="I43" s="976"/>
      <c r="J43" s="960"/>
      <c r="K43" s="1005"/>
      <c r="L43" s="916"/>
    </row>
    <row r="44" spans="1:16" s="875" customFormat="1">
      <c r="A44" s="867" t="s">
        <v>13</v>
      </c>
      <c r="B44" s="868"/>
      <c r="C44" s="869"/>
      <c r="D44" s="860" t="s">
        <v>13</v>
      </c>
      <c r="E44" s="904"/>
      <c r="F44" s="905"/>
      <c r="G44" s="902"/>
      <c r="H44" s="1029"/>
      <c r="I44" s="1007"/>
      <c r="J44" s="960"/>
      <c r="K44" s="1006"/>
      <c r="L44" s="916"/>
      <c r="M44" s="917"/>
      <c r="N44" s="917"/>
    </row>
    <row r="45" spans="1:16" s="875" customFormat="1" ht="24">
      <c r="A45" s="866" t="s">
        <v>39</v>
      </c>
      <c r="B45" s="897">
        <f>B32+B40</f>
        <v>1.0375000000000001E-2</v>
      </c>
      <c r="C45" s="885" t="s">
        <v>19</v>
      </c>
      <c r="D45" s="865" t="s">
        <v>40</v>
      </c>
      <c r="E45" s="897">
        <f>E30+E38</f>
        <v>1.0375000000000001E-2</v>
      </c>
      <c r="F45" s="876" t="s">
        <v>19</v>
      </c>
      <c r="G45" s="902"/>
      <c r="H45" s="916"/>
      <c r="I45" s="916"/>
      <c r="J45" s="916"/>
      <c r="K45" s="916"/>
      <c r="L45" s="987"/>
      <c r="M45" s="917"/>
      <c r="N45" s="917"/>
    </row>
    <row r="46" spans="1:16" s="875" customFormat="1">
      <c r="A46" s="988"/>
      <c r="B46" s="868"/>
      <c r="C46" s="869"/>
      <c r="D46" s="989"/>
      <c r="E46" s="990"/>
      <c r="F46" s="905"/>
      <c r="H46" s="887"/>
      <c r="I46" s="887"/>
      <c r="J46" s="887"/>
      <c r="K46" s="902"/>
      <c r="L46" s="902"/>
      <c r="M46" s="917"/>
      <c r="N46" s="917"/>
    </row>
    <row r="47" spans="1:16" s="875" customFormat="1" ht="13.5" thickBot="1">
      <c r="A47" s="970" t="s">
        <v>11</v>
      </c>
      <c r="B47" s="991" t="s">
        <v>2</v>
      </c>
      <c r="C47" s="992"/>
      <c r="D47" s="993" t="s">
        <v>11</v>
      </c>
      <c r="E47" s="994" t="s">
        <v>3</v>
      </c>
      <c r="F47" s="995"/>
      <c r="G47" s="916" t="s">
        <v>20</v>
      </c>
      <c r="H47" s="887"/>
      <c r="I47" s="887"/>
      <c r="J47" s="1031"/>
      <c r="K47" s="887"/>
      <c r="L47" s="916"/>
      <c r="M47" s="917"/>
      <c r="N47" s="917"/>
    </row>
    <row r="48" spans="1:16" s="875" customFormat="1">
      <c r="A48" s="867" t="s">
        <v>73</v>
      </c>
      <c r="B48" s="868"/>
      <c r="C48" s="869"/>
      <c r="D48" s="860" t="s">
        <v>73</v>
      </c>
      <c r="E48" s="904"/>
      <c r="F48" s="905"/>
      <c r="G48" s="916"/>
      <c r="H48" s="1004" t="s">
        <v>420</v>
      </c>
      <c r="I48" s="916"/>
      <c r="J48" s="902"/>
      <c r="K48" s="902"/>
      <c r="M48" s="902"/>
      <c r="N48" s="902"/>
      <c r="O48" s="902"/>
      <c r="P48" s="902"/>
    </row>
    <row r="49" spans="1:16" s="902" customFormat="1" ht="24">
      <c r="A49" s="866" t="s">
        <v>14</v>
      </c>
      <c r="B49" s="1098">
        <v>0.01</v>
      </c>
      <c r="C49" s="885"/>
      <c r="D49" s="910" t="s">
        <v>344</v>
      </c>
      <c r="E49" s="907">
        <v>0.15</v>
      </c>
      <c r="F49" s="1037" t="s">
        <v>252</v>
      </c>
      <c r="G49" s="998" t="s">
        <v>72</v>
      </c>
      <c r="H49" s="803" t="s">
        <v>432</v>
      </c>
      <c r="I49" s="954"/>
      <c r="J49" s="997"/>
      <c r="K49" s="875"/>
      <c r="O49" s="875"/>
      <c r="P49" s="875"/>
    </row>
    <row r="50" spans="1:16" s="875" customFormat="1">
      <c r="A50" s="866" t="s">
        <v>153</v>
      </c>
      <c r="C50" s="885" t="s">
        <v>41</v>
      </c>
      <c r="D50" s="896" t="s">
        <v>16</v>
      </c>
      <c r="E50" s="909">
        <f>E49*B$22*B49</f>
        <v>0</v>
      </c>
      <c r="F50" s="879" t="s">
        <v>18</v>
      </c>
      <c r="G50" s="916"/>
      <c r="H50" s="916"/>
      <c r="I50" s="916"/>
      <c r="J50" s="902"/>
      <c r="K50" s="902"/>
      <c r="M50" s="917"/>
      <c r="N50" s="917"/>
      <c r="O50" s="917"/>
      <c r="P50" s="917"/>
    </row>
    <row r="51" spans="1:16" ht="24">
      <c r="A51" s="866" t="s">
        <v>198</v>
      </c>
      <c r="B51" s="904">
        <v>24.6</v>
      </c>
      <c r="C51" s="895" t="s">
        <v>103</v>
      </c>
      <c r="D51" s="910" t="s">
        <v>345</v>
      </c>
      <c r="E51" s="907">
        <v>0.31</v>
      </c>
      <c r="F51" s="1037" t="s">
        <v>252</v>
      </c>
      <c r="G51" s="998" t="s">
        <v>72</v>
      </c>
      <c r="H51" s="803" t="s">
        <v>433</v>
      </c>
      <c r="I51" s="954"/>
      <c r="J51" s="997"/>
      <c r="K51" s="875"/>
      <c r="L51" s="902"/>
    </row>
    <row r="52" spans="1:16">
      <c r="A52" s="910" t="s">
        <v>35</v>
      </c>
      <c r="B52" s="907">
        <f>B51*B$22*B49</f>
        <v>0</v>
      </c>
      <c r="C52" s="885" t="s">
        <v>81</v>
      </c>
      <c r="D52" s="896" t="s">
        <v>27</v>
      </c>
      <c r="E52" s="907">
        <f>E51*B$22*B49</f>
        <v>0</v>
      </c>
      <c r="F52" s="879" t="s">
        <v>18</v>
      </c>
      <c r="G52" s="916"/>
      <c r="H52" s="916"/>
      <c r="I52" s="916"/>
      <c r="J52" s="902"/>
      <c r="K52" s="902"/>
      <c r="L52" s="875"/>
    </row>
    <row r="53" spans="1:16" ht="24">
      <c r="A53" s="866" t="s">
        <v>199</v>
      </c>
      <c r="B53" s="904">
        <v>10.16</v>
      </c>
      <c r="C53" s="895" t="s">
        <v>103</v>
      </c>
      <c r="D53" s="896"/>
      <c r="E53" s="907"/>
      <c r="F53" s="875"/>
      <c r="G53" s="916"/>
      <c r="H53" s="916"/>
      <c r="I53" s="916"/>
      <c r="J53" s="902"/>
      <c r="K53" s="902"/>
      <c r="L53" s="875"/>
    </row>
    <row r="54" spans="1:16">
      <c r="A54" s="910" t="s">
        <v>17</v>
      </c>
      <c r="B54" s="907">
        <f>B53*B$22*B49</f>
        <v>0</v>
      </c>
      <c r="C54" s="876" t="s">
        <v>81</v>
      </c>
      <c r="D54" s="896"/>
      <c r="E54" s="875"/>
      <c r="F54" s="875"/>
      <c r="G54" s="916"/>
      <c r="H54" s="916"/>
      <c r="I54" s="916"/>
      <c r="J54" s="902"/>
      <c r="K54" s="902"/>
      <c r="L54" s="875"/>
    </row>
    <row r="55" spans="1:16">
      <c r="A55" s="900" t="s">
        <v>28</v>
      </c>
      <c r="B55" s="911">
        <f>B52+B54</f>
        <v>0</v>
      </c>
      <c r="C55" s="876" t="s">
        <v>18</v>
      </c>
      <c r="D55" s="896" t="s">
        <v>36</v>
      </c>
      <c r="E55" s="912">
        <f>E50+E52</f>
        <v>0</v>
      </c>
      <c r="F55" s="879" t="s">
        <v>18</v>
      </c>
      <c r="G55" s="916"/>
      <c r="H55" s="916"/>
      <c r="I55" s="916"/>
      <c r="J55" s="902"/>
      <c r="K55" s="902"/>
      <c r="L55" s="875"/>
    </row>
    <row r="56" spans="1:16">
      <c r="A56" s="867"/>
      <c r="B56" s="902"/>
      <c r="C56" s="902"/>
      <c r="D56" s="860"/>
      <c r="E56" s="913"/>
      <c r="F56" s="905"/>
      <c r="G56" s="916"/>
      <c r="H56" s="916"/>
      <c r="I56" s="916"/>
      <c r="J56" s="902"/>
      <c r="K56" s="902"/>
      <c r="L56" s="875"/>
    </row>
    <row r="57" spans="1:16">
      <c r="A57" s="867" t="s">
        <v>74</v>
      </c>
      <c r="B57" s="980"/>
      <c r="C57" s="876"/>
      <c r="D57" s="860" t="s">
        <v>74</v>
      </c>
      <c r="E57" s="977"/>
      <c r="F57" s="879"/>
      <c r="H57" s="902"/>
      <c r="I57" s="902"/>
      <c r="J57" s="902"/>
      <c r="K57" s="902"/>
      <c r="L57" s="902"/>
      <c r="M57" s="902"/>
      <c r="N57" s="902"/>
      <c r="O57" s="902"/>
      <c r="P57" s="902"/>
    </row>
    <row r="58" spans="1:16" s="902" customFormat="1" ht="24">
      <c r="A58" s="900" t="s">
        <v>14</v>
      </c>
      <c r="B58" s="884">
        <v>0.01</v>
      </c>
      <c r="C58" s="885"/>
      <c r="D58" s="865" t="s">
        <v>111</v>
      </c>
      <c r="E58" s="868">
        <v>48.8</v>
      </c>
      <c r="F58" s="876" t="s">
        <v>43</v>
      </c>
      <c r="G58" s="998" t="s">
        <v>72</v>
      </c>
      <c r="H58" s="803" t="s">
        <v>432</v>
      </c>
      <c r="I58" s="954"/>
      <c r="J58" s="997"/>
      <c r="K58" s="917"/>
      <c r="L58" s="917"/>
      <c r="M58" s="917"/>
      <c r="N58" s="917"/>
      <c r="O58" s="875"/>
      <c r="P58" s="875"/>
    </row>
    <row r="59" spans="1:16" s="875" customFormat="1">
      <c r="A59" s="900" t="s">
        <v>104</v>
      </c>
      <c r="B59" s="868">
        <v>120</v>
      </c>
      <c r="C59" s="885" t="s">
        <v>15</v>
      </c>
      <c r="D59" s="896" t="s">
        <v>16</v>
      </c>
      <c r="E59" s="911">
        <f>E58*B58*B59</f>
        <v>58.56</v>
      </c>
      <c r="F59" s="879" t="s">
        <v>18</v>
      </c>
      <c r="G59" s="902" t="s">
        <v>20</v>
      </c>
      <c r="H59" s="1004" t="s">
        <v>388</v>
      </c>
      <c r="I59" s="917"/>
      <c r="J59" s="917"/>
      <c r="K59" s="917"/>
      <c r="L59" s="917"/>
      <c r="M59" s="917"/>
      <c r="N59" s="917"/>
      <c r="O59" s="917"/>
      <c r="P59" s="917"/>
    </row>
    <row r="60" spans="1:16">
      <c r="A60" s="866" t="s">
        <v>42</v>
      </c>
      <c r="C60" s="885" t="s">
        <v>41</v>
      </c>
      <c r="D60" s="896" t="s">
        <v>17</v>
      </c>
      <c r="E60" s="911">
        <f>B64</f>
        <v>45.840000000000011</v>
      </c>
      <c r="F60" s="879" t="s">
        <v>18</v>
      </c>
      <c r="G60" s="1361"/>
      <c r="H60" s="1004"/>
      <c r="I60" s="875"/>
      <c r="J60" s="875"/>
      <c r="K60" s="875"/>
    </row>
    <row r="61" spans="1:16" ht="24">
      <c r="A61" s="866" t="s">
        <v>162</v>
      </c>
      <c r="B61" s="911">
        <f>E58*100</f>
        <v>4880</v>
      </c>
      <c r="C61" s="885" t="s">
        <v>43</v>
      </c>
      <c r="D61" s="908" t="s">
        <v>57</v>
      </c>
      <c r="E61" s="884">
        <f>E$16</f>
        <v>0.2</v>
      </c>
      <c r="F61" s="892" t="s">
        <v>20</v>
      </c>
      <c r="G61" s="1361"/>
      <c r="H61" s="1004"/>
      <c r="L61" s="875"/>
    </row>
    <row r="62" spans="1:16" ht="15">
      <c r="A62" s="863" t="s">
        <v>35</v>
      </c>
      <c r="B62" s="911">
        <f>B58*B59*B61</f>
        <v>5856</v>
      </c>
      <c r="C62" s="885" t="s">
        <v>18</v>
      </c>
      <c r="D62" s="896" t="s">
        <v>27</v>
      </c>
      <c r="E62" s="911">
        <f>E60*E61</f>
        <v>9.1680000000000028</v>
      </c>
      <c r="F62" s="879" t="s">
        <v>18</v>
      </c>
      <c r="G62" s="1027"/>
      <c r="H62" s="803"/>
      <c r="L62" s="875"/>
    </row>
    <row r="63" spans="1:16" ht="24">
      <c r="A63" s="866" t="s">
        <v>110</v>
      </c>
      <c r="B63" s="868">
        <v>38.200000000000003</v>
      </c>
      <c r="C63" s="885" t="s">
        <v>43</v>
      </c>
      <c r="D63" s="896"/>
      <c r="E63" s="917"/>
    </row>
    <row r="64" spans="1:16">
      <c r="A64" s="900" t="s">
        <v>17</v>
      </c>
      <c r="B64" s="911">
        <f>B63*B58*B59</f>
        <v>45.840000000000011</v>
      </c>
      <c r="C64" s="885" t="s">
        <v>18</v>
      </c>
      <c r="D64" s="896"/>
      <c r="E64" s="911"/>
      <c r="F64" s="879"/>
    </row>
    <row r="65" spans="1:21">
      <c r="A65" s="863" t="s">
        <v>28</v>
      </c>
      <c r="B65" s="911">
        <f>B62+B64</f>
        <v>5901.84</v>
      </c>
      <c r="C65" s="885" t="s">
        <v>18</v>
      </c>
      <c r="D65" s="896" t="s">
        <v>36</v>
      </c>
      <c r="E65" s="911">
        <f>E59+E62</f>
        <v>67.728000000000009</v>
      </c>
      <c r="F65" s="879" t="s">
        <v>18</v>
      </c>
    </row>
    <row r="66" spans="1:21">
      <c r="A66" s="900"/>
      <c r="B66" s="911"/>
      <c r="C66" s="885"/>
      <c r="D66" s="896"/>
      <c r="E66" s="911"/>
      <c r="F66" s="879"/>
    </row>
    <row r="67" spans="1:21">
      <c r="A67" s="867" t="s">
        <v>12</v>
      </c>
      <c r="B67" s="984" t="s">
        <v>31</v>
      </c>
      <c r="C67" s="885"/>
      <c r="D67" s="860" t="s">
        <v>12</v>
      </c>
      <c r="E67" s="984" t="s">
        <v>31</v>
      </c>
      <c r="F67" s="879"/>
      <c r="H67" s="996"/>
    </row>
    <row r="68" spans="1:21">
      <c r="A68" s="988"/>
      <c r="B68" s="868"/>
      <c r="C68" s="885"/>
      <c r="D68" s="989"/>
      <c r="E68" s="904"/>
      <c r="F68" s="879"/>
    </row>
    <row r="69" spans="1:21">
      <c r="A69" s="867" t="s">
        <v>13</v>
      </c>
      <c r="B69" s="868"/>
      <c r="C69" s="885"/>
      <c r="D69" s="860" t="s">
        <v>13</v>
      </c>
      <c r="E69" s="904"/>
      <c r="F69" s="879"/>
      <c r="G69" s="902"/>
      <c r="H69" s="999"/>
    </row>
    <row r="70" spans="1:21" ht="24" customHeight="1">
      <c r="A70" s="866" t="s">
        <v>70</v>
      </c>
      <c r="B70" s="911">
        <f>B55+B65</f>
        <v>5901.84</v>
      </c>
      <c r="C70" s="885" t="s">
        <v>18</v>
      </c>
      <c r="D70" s="865" t="s">
        <v>38</v>
      </c>
      <c r="E70" s="911">
        <f>E55+E65</f>
        <v>67.728000000000009</v>
      </c>
      <c r="F70" s="879" t="s">
        <v>18</v>
      </c>
      <c r="G70" s="916"/>
      <c r="H70" s="1138"/>
      <c r="I70" s="1230"/>
      <c r="J70" s="1230"/>
      <c r="K70" s="1230"/>
      <c r="L70" s="1230"/>
      <c r="M70" s="1230"/>
      <c r="N70" s="1230"/>
      <c r="O70" s="1230"/>
      <c r="P70" s="1230"/>
      <c r="Q70" s="1230"/>
      <c r="R70" s="1230"/>
      <c r="S70" s="1230"/>
      <c r="T70" s="1230"/>
      <c r="U70" s="1230"/>
    </row>
    <row r="71" spans="1:21" ht="36">
      <c r="A71" s="861" t="s">
        <v>71</v>
      </c>
      <c r="B71" s="892"/>
      <c r="C71" s="885" t="s">
        <v>18</v>
      </c>
      <c r="D71" s="865" t="s">
        <v>47</v>
      </c>
      <c r="E71" s="892"/>
      <c r="F71" s="879" t="s">
        <v>18</v>
      </c>
      <c r="H71" s="1230"/>
      <c r="I71" s="1230"/>
      <c r="J71" s="1230"/>
      <c r="K71" s="1230"/>
      <c r="L71" s="1230"/>
      <c r="M71" s="1230"/>
      <c r="N71" s="1230"/>
      <c r="O71" s="1230"/>
      <c r="P71" s="1230"/>
      <c r="Q71" s="1230"/>
      <c r="R71" s="1230"/>
      <c r="S71" s="1230"/>
      <c r="T71" s="1230"/>
      <c r="U71" s="1230"/>
    </row>
    <row r="72" spans="1:21">
      <c r="A72" s="870"/>
      <c r="B72" s="817"/>
      <c r="C72" s="870"/>
      <c r="D72" s="870"/>
      <c r="E72" s="817"/>
      <c r="F72" s="879"/>
      <c r="H72" s="1230"/>
      <c r="I72" s="1230"/>
      <c r="J72" s="1230"/>
      <c r="K72" s="1230"/>
      <c r="L72" s="1230"/>
      <c r="M72" s="1230"/>
      <c r="N72" s="1230"/>
      <c r="O72" s="1230"/>
      <c r="P72" s="1230"/>
      <c r="Q72" s="1230"/>
      <c r="R72" s="1230"/>
      <c r="S72" s="1230"/>
      <c r="T72" s="1230"/>
      <c r="U72" s="1230"/>
    </row>
    <row r="73" spans="1:21" ht="29.25" customHeight="1">
      <c r="A73" s="1319" t="s">
        <v>202</v>
      </c>
      <c r="B73" s="1358"/>
      <c r="C73" s="1358"/>
      <c r="D73" s="1358"/>
      <c r="E73" s="1358"/>
      <c r="F73" s="1358"/>
      <c r="H73" s="1333" t="s">
        <v>434</v>
      </c>
      <c r="I73" s="1334"/>
      <c r="J73" s="1334"/>
      <c r="K73" s="1334"/>
      <c r="L73" s="1334"/>
      <c r="M73" s="1334"/>
      <c r="N73" s="1230"/>
      <c r="O73" s="1230"/>
      <c r="P73" s="1230"/>
      <c r="Q73" s="1230"/>
      <c r="R73" s="1230"/>
      <c r="S73" s="1230"/>
      <c r="T73" s="1230"/>
      <c r="U73" s="1230"/>
    </row>
    <row r="74" spans="1:21" ht="15.75" customHeight="1">
      <c r="A74" s="1359" t="s">
        <v>289</v>
      </c>
      <c r="B74" s="1360"/>
      <c r="C74" s="1360"/>
      <c r="D74" s="1360"/>
      <c r="E74" s="1360"/>
      <c r="F74" s="1360"/>
      <c r="H74" s="996"/>
      <c r="M74" s="902"/>
      <c r="N74" s="902"/>
    </row>
    <row r="75" spans="1:21" ht="38.25" customHeight="1">
      <c r="A75" s="1319" t="s">
        <v>290</v>
      </c>
      <c r="B75" s="1360"/>
      <c r="C75" s="1360"/>
      <c r="D75" s="1360"/>
      <c r="E75" s="1360"/>
      <c r="F75" s="1360"/>
      <c r="N75" s="875"/>
    </row>
    <row r="76" spans="1:21">
      <c r="A76" s="1110"/>
      <c r="B76" s="1096"/>
      <c r="C76" s="1096"/>
      <c r="D76" s="1096"/>
      <c r="E76" s="1096"/>
      <c r="F76" s="1096"/>
      <c r="I76" s="875"/>
      <c r="J76" s="875"/>
      <c r="K76" s="875"/>
    </row>
    <row r="77" spans="1:21" ht="14.25" customHeight="1">
      <c r="B77" s="1002"/>
      <c r="C77" s="818"/>
      <c r="D77" s="1001"/>
      <c r="E77" s="954"/>
      <c r="F77" s="954"/>
      <c r="I77" s="875"/>
      <c r="J77" s="875"/>
      <c r="K77" s="875"/>
    </row>
    <row r="78" spans="1:21" s="902" customFormat="1" ht="14.25" customHeight="1">
      <c r="A78" s="1142"/>
      <c r="B78" s="1142"/>
      <c r="C78" s="1143"/>
      <c r="D78" s="1143"/>
      <c r="E78" s="1143"/>
      <c r="F78" s="1142"/>
      <c r="I78" s="1042"/>
      <c r="J78" s="879"/>
      <c r="L78" s="1030"/>
      <c r="M78" s="1030"/>
    </row>
    <row r="79" spans="1:21" s="902" customFormat="1" ht="14.25" customHeight="1">
      <c r="A79" s="1147"/>
      <c r="B79" s="1148"/>
      <c r="C79" s="1149"/>
      <c r="D79" s="1147"/>
      <c r="E79" s="1148"/>
      <c r="F79" s="1149"/>
      <c r="I79" s="1159"/>
      <c r="J79" s="879"/>
      <c r="L79" s="1030"/>
      <c r="M79" s="1030"/>
      <c r="N79" s="960"/>
    </row>
    <row r="80" spans="1:21" s="902" customFormat="1" ht="14.25" customHeight="1">
      <c r="A80" s="1147"/>
      <c r="B80" s="904"/>
      <c r="C80" s="905"/>
      <c r="D80" s="1147"/>
      <c r="E80" s="904"/>
      <c r="F80" s="905"/>
      <c r="N80" s="996"/>
    </row>
    <row r="81" spans="1:14" s="902" customFormat="1" ht="14.25" customHeight="1">
      <c r="A81" s="1222"/>
      <c r="B81" s="1144"/>
      <c r="C81" s="879"/>
      <c r="D81" s="1153"/>
      <c r="E81" s="886"/>
      <c r="F81" s="879"/>
      <c r="N81" s="996"/>
    </row>
    <row r="82" spans="1:14" s="902" customFormat="1" ht="14.25" customHeight="1">
      <c r="A82" s="1222"/>
      <c r="B82" s="879"/>
      <c r="C82" s="879"/>
      <c r="D82" s="1036"/>
      <c r="E82" s="601"/>
      <c r="F82" s="879"/>
    </row>
    <row r="83" spans="1:14" s="902" customFormat="1" ht="14.25" customHeight="1">
      <c r="A83" s="1222"/>
      <c r="C83" s="879"/>
      <c r="D83" s="1222"/>
      <c r="E83" s="886"/>
      <c r="F83" s="879"/>
    </row>
    <row r="84" spans="1:14" s="902" customFormat="1" ht="14.25" customHeight="1">
      <c r="A84" s="1222"/>
      <c r="B84" s="904"/>
      <c r="C84" s="879"/>
      <c r="D84" s="1036"/>
      <c r="E84" s="886"/>
      <c r="F84" s="879"/>
      <c r="H84" s="1030"/>
      <c r="L84" s="996"/>
    </row>
    <row r="85" spans="1:14" s="902" customFormat="1" ht="14.25" customHeight="1">
      <c r="A85" s="1222"/>
      <c r="B85" s="886"/>
      <c r="C85" s="879"/>
      <c r="D85" s="1036"/>
      <c r="E85" s="886"/>
      <c r="F85" s="879"/>
    </row>
    <row r="86" spans="1:14" s="902" customFormat="1" ht="14.25" customHeight="1">
      <c r="A86" s="1036"/>
      <c r="B86" s="886"/>
      <c r="C86" s="879"/>
      <c r="D86" s="1036"/>
      <c r="E86" s="904"/>
      <c r="F86" s="879"/>
    </row>
    <row r="87" spans="1:14" s="902" customFormat="1" ht="14.25" customHeight="1">
      <c r="A87" s="1036"/>
      <c r="B87" s="1008"/>
      <c r="C87" s="879"/>
      <c r="D87" s="1036"/>
      <c r="E87" s="904"/>
      <c r="F87" s="879"/>
      <c r="H87" s="1004"/>
      <c r="I87" s="887"/>
      <c r="J87" s="672"/>
      <c r="K87" s="1032"/>
    </row>
    <row r="88" spans="1:14" s="902" customFormat="1" ht="14.25" customHeight="1">
      <c r="A88" s="1147"/>
      <c r="B88" s="1008"/>
      <c r="C88" s="879"/>
      <c r="D88" s="1147"/>
      <c r="E88" s="904"/>
      <c r="F88" s="879"/>
    </row>
    <row r="89" spans="1:14" s="902" customFormat="1" ht="14.25" customHeight="1">
      <c r="A89" s="1222"/>
      <c r="B89" s="1144"/>
      <c r="C89" s="879"/>
      <c r="D89" s="1222"/>
      <c r="E89" s="886"/>
      <c r="F89" s="879"/>
    </row>
    <row r="90" spans="1:14" s="902" customFormat="1" ht="14.25" customHeight="1">
      <c r="A90" s="1222"/>
      <c r="B90" s="904"/>
      <c r="C90" s="879"/>
      <c r="D90" s="1222"/>
      <c r="E90" s="904"/>
      <c r="F90" s="879"/>
      <c r="H90" s="1004"/>
    </row>
    <row r="91" spans="1:14" s="902" customFormat="1" ht="14.25" customHeight="1">
      <c r="A91" s="1222"/>
      <c r="C91" s="879"/>
      <c r="D91" s="1222"/>
      <c r="E91" s="886"/>
      <c r="F91" s="879"/>
      <c r="H91" s="1004"/>
    </row>
    <row r="92" spans="1:14" s="902" customFormat="1" ht="14.25" customHeight="1">
      <c r="A92" s="1222"/>
      <c r="B92" s="1008"/>
      <c r="C92" s="879"/>
      <c r="D92" s="1222"/>
      <c r="E92" s="886"/>
      <c r="F92" s="879"/>
      <c r="H92" s="1004"/>
    </row>
    <row r="93" spans="1:14" s="902" customFormat="1" ht="14.25" customHeight="1">
      <c r="A93" s="1222"/>
      <c r="B93" s="886"/>
      <c r="C93" s="879"/>
      <c r="D93" s="1222"/>
      <c r="E93" s="886"/>
      <c r="F93" s="879"/>
      <c r="H93" s="1028"/>
      <c r="I93" s="874"/>
      <c r="J93" s="874"/>
      <c r="K93" s="874"/>
    </row>
    <row r="94" spans="1:14" s="902" customFormat="1" ht="14.25" customHeight="1">
      <c r="A94" s="1222"/>
      <c r="B94" s="886"/>
      <c r="C94" s="879"/>
      <c r="D94" s="1151"/>
      <c r="E94" s="904"/>
      <c r="F94" s="905"/>
      <c r="H94" s="1029"/>
      <c r="I94" s="1042"/>
      <c r="J94" s="960"/>
    </row>
    <row r="95" spans="1:14" s="902" customFormat="1" ht="14.25" customHeight="1">
      <c r="A95" s="1151"/>
      <c r="B95" s="904"/>
      <c r="C95" s="905"/>
      <c r="D95" s="1151"/>
      <c r="E95" s="904"/>
      <c r="F95" s="905"/>
      <c r="H95" s="1029"/>
      <c r="I95" s="1042"/>
      <c r="J95" s="960"/>
    </row>
    <row r="96" spans="1:14" s="902" customFormat="1" ht="14.25" customHeight="1">
      <c r="A96" s="1147"/>
      <c r="B96" s="879"/>
      <c r="C96" s="905"/>
      <c r="D96" s="1147"/>
      <c r="E96" s="1152"/>
      <c r="F96" s="1224"/>
      <c r="H96" s="1029"/>
      <c r="I96" s="1159"/>
      <c r="J96" s="960"/>
      <c r="K96" s="1156"/>
    </row>
    <row r="97" spans="1:12" s="902" customFormat="1" ht="14.25" customHeight="1">
      <c r="A97" s="1151"/>
      <c r="B97" s="904"/>
      <c r="C97" s="905"/>
      <c r="D97" s="1151"/>
      <c r="E97" s="904"/>
      <c r="F97" s="905"/>
      <c r="H97" s="1029"/>
      <c r="I97" s="1159"/>
      <c r="J97" s="960"/>
      <c r="K97" s="1156"/>
    </row>
    <row r="98" spans="1:12" s="902" customFormat="1" ht="14.25" customHeight="1">
      <c r="A98" s="1147"/>
      <c r="B98" s="904"/>
      <c r="C98" s="905"/>
      <c r="D98" s="1147"/>
      <c r="E98" s="904"/>
      <c r="F98" s="905"/>
      <c r="H98" s="1029"/>
      <c r="I98" s="1007"/>
      <c r="J98" s="960"/>
      <c r="K98" s="1157"/>
    </row>
    <row r="99" spans="1:12" s="902" customFormat="1" ht="14.25" customHeight="1">
      <c r="A99" s="1222"/>
      <c r="B99" s="886"/>
      <c r="C99" s="879"/>
      <c r="D99" s="1222"/>
      <c r="E99" s="886"/>
      <c r="F99" s="879"/>
      <c r="L99" s="987"/>
    </row>
    <row r="100" spans="1:12" s="902" customFormat="1" ht="14.25" customHeight="1">
      <c r="A100" s="905"/>
      <c r="B100" s="904"/>
      <c r="C100" s="905"/>
      <c r="D100" s="905"/>
      <c r="E100" s="990"/>
      <c r="F100" s="905"/>
      <c r="H100" s="887"/>
      <c r="I100" s="887"/>
      <c r="J100" s="887"/>
    </row>
    <row r="101" spans="1:12" s="902" customFormat="1" ht="14.25" customHeight="1">
      <c r="A101" s="1147"/>
      <c r="B101" s="913"/>
      <c r="C101" s="905"/>
      <c r="D101" s="1147"/>
      <c r="E101" s="913"/>
      <c r="F101" s="905"/>
      <c r="H101" s="887"/>
      <c r="I101" s="887"/>
      <c r="J101" s="1031"/>
      <c r="K101" s="887"/>
    </row>
    <row r="102" spans="1:12" s="902" customFormat="1" ht="14.25" customHeight="1">
      <c r="A102" s="1147"/>
      <c r="B102" s="904"/>
      <c r="C102" s="905"/>
      <c r="D102" s="1147"/>
      <c r="E102" s="904"/>
      <c r="F102" s="905"/>
    </row>
    <row r="103" spans="1:12" s="902" customFormat="1" ht="14.25" customHeight="1">
      <c r="A103" s="1222"/>
      <c r="B103" s="1144"/>
      <c r="C103" s="879"/>
      <c r="D103" s="1153"/>
      <c r="E103" s="907"/>
      <c r="F103" s="1037"/>
      <c r="G103" s="998"/>
      <c r="H103" s="803"/>
      <c r="I103" s="905"/>
      <c r="J103" s="987"/>
    </row>
    <row r="104" spans="1:12" s="902" customFormat="1" ht="14.25" customHeight="1">
      <c r="A104" s="1222"/>
      <c r="C104" s="879"/>
      <c r="D104" s="1036"/>
      <c r="E104" s="909"/>
      <c r="F104" s="879"/>
    </row>
    <row r="105" spans="1:12" s="902" customFormat="1" ht="14.25" customHeight="1">
      <c r="A105" s="1222"/>
      <c r="B105" s="904"/>
      <c r="C105" s="879"/>
      <c r="D105" s="1153"/>
      <c r="E105" s="907"/>
      <c r="F105" s="1037"/>
      <c r="G105" s="998"/>
      <c r="H105" s="803"/>
      <c r="I105" s="905"/>
      <c r="J105" s="987"/>
    </row>
    <row r="106" spans="1:12" s="902" customFormat="1" ht="14.25" customHeight="1">
      <c r="A106" s="1153"/>
      <c r="B106" s="907"/>
      <c r="C106" s="879"/>
      <c r="D106" s="1036"/>
      <c r="E106" s="907"/>
      <c r="F106" s="879"/>
    </row>
    <row r="107" spans="1:12" s="902" customFormat="1" ht="14.25" customHeight="1">
      <c r="A107" s="1222"/>
      <c r="B107" s="904"/>
      <c r="C107" s="879"/>
      <c r="D107" s="1036"/>
      <c r="E107" s="907"/>
    </row>
    <row r="108" spans="1:12" s="902" customFormat="1" ht="14.25" customHeight="1">
      <c r="A108" s="1153"/>
      <c r="B108" s="907"/>
      <c r="C108" s="879"/>
      <c r="D108" s="1036"/>
    </row>
    <row r="109" spans="1:12" s="902" customFormat="1" ht="14.25" customHeight="1">
      <c r="A109" s="1036"/>
      <c r="B109" s="907"/>
      <c r="C109" s="879"/>
      <c r="D109" s="1036"/>
      <c r="E109" s="909"/>
      <c r="F109" s="879"/>
    </row>
    <row r="110" spans="1:12" s="902" customFormat="1" ht="14.25" customHeight="1">
      <c r="A110" s="1147"/>
      <c r="D110" s="1147"/>
      <c r="E110" s="913"/>
      <c r="F110" s="905"/>
    </row>
    <row r="111" spans="1:12" s="902" customFormat="1" ht="14.25" customHeight="1">
      <c r="A111" s="1147"/>
      <c r="B111" s="1008"/>
      <c r="C111" s="879"/>
      <c r="D111" s="1147"/>
      <c r="E111" s="904"/>
      <c r="F111" s="879"/>
    </row>
    <row r="112" spans="1:12" s="902" customFormat="1" ht="14.25" customHeight="1">
      <c r="A112" s="1036"/>
      <c r="B112" s="1144"/>
      <c r="C112" s="879"/>
      <c r="D112" s="1036"/>
      <c r="E112" s="904"/>
      <c r="F112" s="879"/>
      <c r="G112" s="998"/>
      <c r="H112" s="803"/>
    </row>
    <row r="113" spans="1:21" s="902" customFormat="1" ht="14.25" customHeight="1">
      <c r="A113" s="1036"/>
      <c r="B113" s="904"/>
      <c r="C113" s="879"/>
      <c r="D113" s="1036"/>
      <c r="E113" s="907"/>
      <c r="F113" s="879"/>
      <c r="H113" s="1004"/>
    </row>
    <row r="114" spans="1:21" s="902" customFormat="1" ht="14.25" customHeight="1">
      <c r="A114" s="1222"/>
      <c r="C114" s="879"/>
      <c r="D114" s="1036"/>
      <c r="E114" s="907"/>
      <c r="F114" s="879"/>
      <c r="G114" s="998"/>
      <c r="H114" s="1004"/>
    </row>
    <row r="115" spans="1:21" s="902" customFormat="1" ht="14.25" customHeight="1">
      <c r="A115" s="1222"/>
      <c r="B115" s="907"/>
      <c r="C115" s="879"/>
      <c r="D115" s="1036"/>
      <c r="E115" s="1144"/>
      <c r="F115" s="879"/>
      <c r="G115" s="998"/>
      <c r="H115" s="1004"/>
    </row>
    <row r="116" spans="1:21" s="902" customFormat="1" ht="14.25" customHeight="1">
      <c r="A116" s="1036"/>
      <c r="B116" s="907"/>
      <c r="C116" s="879"/>
      <c r="D116" s="1036"/>
      <c r="E116" s="907"/>
      <c r="F116" s="879"/>
      <c r="G116" s="1233"/>
      <c r="H116" s="803"/>
    </row>
    <row r="117" spans="1:21" s="902" customFormat="1" ht="14.25" customHeight="1">
      <c r="A117" s="1222"/>
      <c r="B117" s="904"/>
      <c r="C117" s="879"/>
      <c r="D117" s="1036"/>
    </row>
    <row r="118" spans="1:21" s="902" customFormat="1" ht="14.25" customHeight="1">
      <c r="A118" s="1036"/>
      <c r="B118" s="907"/>
      <c r="C118" s="879"/>
      <c r="D118" s="1036"/>
      <c r="E118" s="907"/>
      <c r="F118" s="879"/>
    </row>
    <row r="119" spans="1:21" s="902" customFormat="1" ht="14.25" customHeight="1">
      <c r="A119" s="1036"/>
      <c r="B119" s="907"/>
      <c r="C119" s="879"/>
      <c r="D119" s="1036"/>
      <c r="E119" s="907"/>
      <c r="F119" s="879"/>
    </row>
    <row r="120" spans="1:21" s="902" customFormat="1" ht="14.25" customHeight="1">
      <c r="A120" s="1036"/>
      <c r="B120" s="907"/>
      <c r="C120" s="879"/>
      <c r="D120" s="1036"/>
      <c r="E120" s="907"/>
      <c r="F120" s="879"/>
    </row>
    <row r="121" spans="1:21" s="902" customFormat="1" ht="14.25" customHeight="1">
      <c r="A121" s="1147"/>
      <c r="B121" s="879"/>
      <c r="C121" s="879"/>
      <c r="D121" s="1147"/>
      <c r="E121" s="879"/>
      <c r="F121" s="879"/>
      <c r="H121" s="996"/>
    </row>
    <row r="122" spans="1:21" s="902" customFormat="1" ht="14.25" customHeight="1">
      <c r="A122" s="905"/>
      <c r="B122" s="904"/>
      <c r="C122" s="879"/>
      <c r="D122" s="905"/>
      <c r="E122" s="904"/>
      <c r="F122" s="879"/>
    </row>
    <row r="123" spans="1:21" s="902" customFormat="1" ht="14.25" customHeight="1">
      <c r="A123" s="1147"/>
      <c r="B123" s="904"/>
      <c r="C123" s="879"/>
      <c r="D123" s="1147"/>
      <c r="E123" s="904"/>
      <c r="F123" s="879"/>
      <c r="H123" s="1030"/>
    </row>
    <row r="124" spans="1:21" s="902" customFormat="1" ht="14.25" customHeight="1">
      <c r="A124" s="1222"/>
      <c r="B124" s="907"/>
      <c r="C124" s="879"/>
      <c r="D124" s="1222"/>
      <c r="E124" s="907"/>
      <c r="F124" s="879"/>
      <c r="H124" s="1226"/>
      <c r="I124" s="1227"/>
      <c r="J124" s="1227"/>
      <c r="K124" s="1227"/>
      <c r="L124" s="1227"/>
      <c r="M124" s="1227"/>
      <c r="N124" s="1227"/>
      <c r="O124" s="1227"/>
      <c r="P124" s="1227"/>
      <c r="Q124" s="1227"/>
      <c r="R124" s="1227"/>
      <c r="S124" s="1227"/>
      <c r="T124" s="1227"/>
      <c r="U124" s="1227"/>
    </row>
    <row r="125" spans="1:21" s="902" customFormat="1" ht="14.25" customHeight="1">
      <c r="A125" s="1222"/>
      <c r="B125" s="879"/>
      <c r="C125" s="879"/>
      <c r="D125" s="1222"/>
      <c r="E125" s="879"/>
      <c r="F125" s="879"/>
      <c r="H125" s="1227"/>
      <c r="I125" s="1227"/>
      <c r="J125" s="1227"/>
      <c r="K125" s="1227"/>
      <c r="L125" s="1227"/>
      <c r="M125" s="1227"/>
      <c r="N125" s="1227"/>
      <c r="O125" s="1227"/>
      <c r="P125" s="1227"/>
      <c r="Q125" s="1227"/>
      <c r="R125" s="1227"/>
      <c r="S125" s="1227"/>
      <c r="T125" s="1227"/>
      <c r="U125" s="1227"/>
    </row>
    <row r="126" spans="1:21" s="902" customFormat="1" ht="14.25" customHeight="1">
      <c r="A126" s="905"/>
      <c r="B126" s="817"/>
      <c r="C126" s="905"/>
      <c r="D126" s="905"/>
      <c r="E126" s="817"/>
      <c r="F126" s="879"/>
      <c r="H126" s="1227"/>
      <c r="I126" s="1227"/>
      <c r="J126" s="1227"/>
      <c r="K126" s="1227"/>
      <c r="L126" s="1227"/>
      <c r="M126" s="1227"/>
      <c r="N126" s="1227"/>
      <c r="O126" s="1227"/>
      <c r="P126" s="1227"/>
      <c r="Q126" s="1227"/>
      <c r="R126" s="1227"/>
      <c r="S126" s="1227"/>
      <c r="T126" s="1227"/>
      <c r="U126" s="1227"/>
    </row>
    <row r="127" spans="1:21" s="902" customFormat="1" ht="14.25" customHeight="1">
      <c r="A127" s="1220"/>
      <c r="B127" s="1235"/>
      <c r="C127" s="1235"/>
      <c r="D127" s="1235"/>
      <c r="E127" s="1235"/>
      <c r="F127" s="1235"/>
      <c r="H127" s="1227"/>
      <c r="I127" s="1227"/>
      <c r="J127" s="1227"/>
      <c r="K127" s="1227"/>
      <c r="L127" s="1227"/>
      <c r="M127" s="1227"/>
      <c r="N127" s="1227"/>
      <c r="O127" s="1227"/>
      <c r="P127" s="1227"/>
      <c r="Q127" s="1227"/>
      <c r="R127" s="1227"/>
      <c r="S127" s="1227"/>
      <c r="T127" s="1227"/>
      <c r="U127" s="1227"/>
    </row>
    <row r="128" spans="1:21" s="902" customFormat="1" ht="14.25" customHeight="1">
      <c r="A128" s="1220"/>
      <c r="B128" s="1189"/>
      <c r="C128" s="1189"/>
      <c r="D128" s="1189"/>
      <c r="E128" s="1189"/>
      <c r="F128" s="1189"/>
      <c r="H128" s="996"/>
    </row>
    <row r="129" spans="1:13" s="902" customFormat="1" ht="14.25" customHeight="1">
      <c r="A129" s="1220"/>
      <c r="B129" s="1189"/>
      <c r="C129" s="1189"/>
      <c r="D129" s="1189"/>
      <c r="E129" s="1189"/>
      <c r="F129" s="1189"/>
      <c r="H129" s="1228"/>
      <c r="I129" s="1229"/>
      <c r="J129" s="1229"/>
      <c r="K129" s="1229"/>
      <c r="L129" s="1229"/>
      <c r="M129" s="1229"/>
    </row>
    <row r="130" spans="1:13" s="902" customFormat="1" ht="14.25" customHeight="1">
      <c r="B130" s="842"/>
      <c r="C130" s="905"/>
      <c r="D130" s="842"/>
      <c r="E130" s="905"/>
      <c r="F130" s="905"/>
    </row>
    <row r="131" spans="1:13" s="902" customFormat="1" ht="14.25" customHeight="1"/>
    <row r="132" spans="1:13" s="902" customFormat="1" ht="14.25" customHeight="1">
      <c r="A132" s="1142"/>
      <c r="B132" s="1146"/>
      <c r="C132" s="1143"/>
      <c r="D132" s="1143"/>
      <c r="E132" s="1143"/>
      <c r="F132" s="1142"/>
      <c r="G132" s="887"/>
      <c r="M132" s="799"/>
    </row>
    <row r="133" spans="1:13" s="902" customFormat="1" ht="14.25" customHeight="1">
      <c r="A133" s="1147"/>
      <c r="B133" s="1148"/>
      <c r="C133" s="1149"/>
      <c r="D133" s="1147"/>
      <c r="E133" s="1148"/>
      <c r="F133" s="1149"/>
    </row>
    <row r="134" spans="1:13" s="902" customFormat="1" ht="14.25" customHeight="1">
      <c r="A134" s="1150"/>
      <c r="B134" s="879"/>
      <c r="C134" s="905"/>
      <c r="D134" s="1150"/>
      <c r="E134" s="879"/>
      <c r="F134" s="905"/>
    </row>
    <row r="135" spans="1:13" s="902" customFormat="1" ht="14.25" customHeight="1">
      <c r="A135" s="1036"/>
      <c r="B135" s="1041"/>
      <c r="C135" s="879"/>
      <c r="D135" s="1222"/>
      <c r="E135" s="907"/>
      <c r="F135" s="879"/>
    </row>
    <row r="136" spans="1:13" s="902" customFormat="1" ht="14.25" customHeight="1">
      <c r="A136" s="1036"/>
      <c r="B136" s="907"/>
      <c r="C136" s="879"/>
      <c r="D136" s="1222"/>
      <c r="E136" s="879"/>
      <c r="F136" s="879"/>
    </row>
    <row r="137" spans="1:13" s="902" customFormat="1" ht="14.25" customHeight="1">
      <c r="A137" s="1036"/>
      <c r="B137" s="907"/>
      <c r="C137" s="879"/>
      <c r="D137" s="1222"/>
      <c r="E137" s="1042"/>
      <c r="F137" s="879"/>
    </row>
    <row r="138" spans="1:13" s="902" customFormat="1" ht="14.25" customHeight="1">
      <c r="A138" s="1151"/>
      <c r="B138" s="904"/>
      <c r="C138" s="905"/>
      <c r="D138" s="1151"/>
      <c r="E138" s="904"/>
      <c r="F138" s="905"/>
    </row>
    <row r="139" spans="1:13" s="902" customFormat="1" ht="14.25" customHeight="1">
      <c r="A139" s="1147"/>
      <c r="B139" s="879"/>
      <c r="C139" s="905"/>
      <c r="D139" s="1147"/>
      <c r="E139" s="1152"/>
      <c r="F139" s="1224"/>
    </row>
    <row r="140" spans="1:13" s="902" customFormat="1" ht="14.25" customHeight="1">
      <c r="A140" s="1151"/>
      <c r="B140" s="904"/>
      <c r="C140" s="905"/>
      <c r="D140" s="1151"/>
      <c r="E140" s="904"/>
      <c r="F140" s="905"/>
    </row>
    <row r="141" spans="1:13" s="902" customFormat="1" ht="14.25" customHeight="1">
      <c r="A141" s="1147"/>
      <c r="B141" s="904"/>
      <c r="C141" s="905"/>
      <c r="D141" s="1147"/>
      <c r="E141" s="904"/>
      <c r="F141" s="905"/>
    </row>
    <row r="142" spans="1:13" s="902" customFormat="1" ht="14.25" customHeight="1">
      <c r="A142" s="1222"/>
      <c r="B142" s="907"/>
      <c r="C142" s="879"/>
      <c r="D142" s="1222"/>
      <c r="E142" s="907"/>
      <c r="F142" s="879"/>
    </row>
    <row r="143" spans="1:13" s="902" customFormat="1" ht="14.25" customHeight="1">
      <c r="A143" s="905"/>
      <c r="B143" s="904"/>
      <c r="C143" s="905"/>
      <c r="D143" s="905"/>
      <c r="E143" s="990"/>
      <c r="F143" s="905"/>
    </row>
    <row r="144" spans="1:13" s="902" customFormat="1" ht="14.25" customHeight="1">
      <c r="A144" s="1147"/>
      <c r="B144" s="913"/>
      <c r="C144" s="905"/>
      <c r="D144" s="1147"/>
      <c r="E144" s="913"/>
      <c r="F144" s="905"/>
    </row>
    <row r="145" spans="1:10" s="902" customFormat="1" ht="14.25" customHeight="1">
      <c r="A145" s="1147"/>
      <c r="B145" s="904"/>
      <c r="C145" s="905"/>
      <c r="D145" s="1147"/>
      <c r="E145" s="904"/>
      <c r="F145" s="905"/>
    </row>
    <row r="146" spans="1:10" s="902" customFormat="1" ht="14.25" customHeight="1">
      <c r="A146" s="1222"/>
      <c r="B146" s="1144"/>
      <c r="C146" s="879"/>
      <c r="D146" s="1153"/>
      <c r="E146" s="907"/>
      <c r="F146" s="1037"/>
      <c r="G146" s="998"/>
      <c r="H146" s="803"/>
      <c r="I146" s="905"/>
      <c r="J146" s="987"/>
    </row>
    <row r="147" spans="1:10" s="902" customFormat="1" ht="14.25" customHeight="1">
      <c r="A147" s="1222"/>
      <c r="C147" s="879"/>
      <c r="D147" s="1036"/>
      <c r="E147" s="909"/>
      <c r="F147" s="879"/>
    </row>
    <row r="148" spans="1:10" s="902" customFormat="1" ht="14.25" customHeight="1">
      <c r="A148" s="1222"/>
      <c r="B148" s="904"/>
      <c r="C148" s="879"/>
      <c r="D148" s="1153"/>
      <c r="E148" s="907"/>
      <c r="F148" s="1037"/>
      <c r="G148" s="998"/>
      <c r="H148" s="803"/>
      <c r="I148" s="905"/>
      <c r="J148" s="987"/>
    </row>
    <row r="149" spans="1:10" s="902" customFormat="1" ht="14.25" customHeight="1">
      <c r="A149" s="1153"/>
      <c r="B149" s="907"/>
      <c r="C149" s="879"/>
      <c r="D149" s="1036"/>
      <c r="E149" s="907"/>
      <c r="F149" s="879"/>
    </row>
    <row r="150" spans="1:10" s="902" customFormat="1" ht="14.25" customHeight="1">
      <c r="A150" s="1222"/>
      <c r="B150" s="904"/>
      <c r="C150" s="879"/>
      <c r="D150" s="1036"/>
      <c r="E150" s="907"/>
    </row>
    <row r="151" spans="1:10" s="902" customFormat="1" ht="14.25" customHeight="1">
      <c r="A151" s="1153"/>
      <c r="B151" s="907"/>
      <c r="C151" s="879"/>
      <c r="D151" s="1036"/>
    </row>
    <row r="152" spans="1:10" s="902" customFormat="1" ht="14.25" customHeight="1">
      <c r="A152" s="1036"/>
      <c r="B152" s="907"/>
      <c r="C152" s="879"/>
      <c r="D152" s="1036"/>
      <c r="E152" s="909"/>
      <c r="F152" s="879"/>
    </row>
    <row r="153" spans="1:10" s="902" customFormat="1" ht="14.25" customHeight="1">
      <c r="A153" s="1147"/>
      <c r="D153" s="1147"/>
      <c r="E153" s="913"/>
      <c r="F153" s="905"/>
    </row>
    <row r="154" spans="1:10" s="902" customFormat="1" ht="14.25" customHeight="1">
      <c r="A154" s="1147"/>
      <c r="B154" s="1008"/>
      <c r="C154" s="879"/>
      <c r="D154" s="1147"/>
      <c r="E154" s="904"/>
      <c r="F154" s="879"/>
    </row>
    <row r="155" spans="1:10" s="902" customFormat="1" ht="14.25" customHeight="1">
      <c r="A155" s="1036"/>
      <c r="B155" s="1144"/>
      <c r="C155" s="879"/>
      <c r="D155" s="1036"/>
      <c r="E155" s="904"/>
      <c r="F155" s="879"/>
      <c r="G155" s="998"/>
      <c r="H155" s="803"/>
    </row>
    <row r="156" spans="1:10" s="902" customFormat="1" ht="14.25" customHeight="1">
      <c r="A156" s="1036"/>
      <c r="B156" s="904"/>
      <c r="C156" s="879"/>
      <c r="D156" s="1036"/>
      <c r="E156" s="907"/>
      <c r="F156" s="879"/>
      <c r="H156" s="1004"/>
    </row>
    <row r="157" spans="1:10" s="902" customFormat="1" ht="14.25" customHeight="1">
      <c r="A157" s="1222"/>
      <c r="C157" s="879"/>
      <c r="D157" s="1036"/>
      <c r="E157" s="907"/>
      <c r="F157" s="879"/>
      <c r="G157" s="998"/>
      <c r="H157" s="1004"/>
    </row>
    <row r="158" spans="1:10" s="902" customFormat="1" ht="14.25" customHeight="1">
      <c r="A158" s="1222"/>
      <c r="B158" s="907"/>
      <c r="C158" s="879"/>
      <c r="D158" s="1036"/>
      <c r="E158" s="1144"/>
      <c r="F158" s="879"/>
      <c r="G158" s="998"/>
      <c r="H158" s="1004"/>
    </row>
    <row r="159" spans="1:10" s="902" customFormat="1" ht="14.25" customHeight="1">
      <c r="A159" s="1036"/>
      <c r="B159" s="907"/>
      <c r="C159" s="879"/>
      <c r="D159" s="1036"/>
      <c r="E159" s="1144"/>
      <c r="F159" s="879"/>
      <c r="G159" s="1233"/>
      <c r="H159" s="803"/>
    </row>
    <row r="160" spans="1:10" s="902" customFormat="1" ht="14.25" customHeight="1">
      <c r="A160" s="1222"/>
      <c r="B160" s="904"/>
      <c r="C160" s="879"/>
      <c r="D160" s="1036"/>
      <c r="E160" s="907"/>
      <c r="F160" s="879"/>
    </row>
    <row r="161" spans="1:21" s="902" customFormat="1" ht="14.25" customHeight="1">
      <c r="A161" s="1036"/>
      <c r="B161" s="907"/>
      <c r="C161" s="879"/>
      <c r="D161" s="1036"/>
      <c r="E161" s="907"/>
      <c r="F161" s="879"/>
    </row>
    <row r="162" spans="1:21" s="902" customFormat="1" ht="14.25" customHeight="1">
      <c r="A162" s="1036"/>
      <c r="B162" s="907"/>
      <c r="C162" s="879"/>
      <c r="D162" s="1036"/>
      <c r="E162" s="907"/>
      <c r="F162" s="879"/>
    </row>
    <row r="163" spans="1:21" s="902" customFormat="1" ht="14.25" customHeight="1">
      <c r="A163" s="1036"/>
      <c r="B163" s="907"/>
      <c r="C163" s="879"/>
      <c r="D163" s="1036"/>
      <c r="E163" s="907"/>
      <c r="F163" s="879"/>
    </row>
    <row r="164" spans="1:21" s="902" customFormat="1" ht="14.25" customHeight="1">
      <c r="A164" s="1147"/>
      <c r="B164" s="879"/>
      <c r="C164" s="879"/>
      <c r="D164" s="1147"/>
      <c r="E164" s="879"/>
      <c r="F164" s="879"/>
      <c r="H164" s="996"/>
    </row>
    <row r="165" spans="1:21" s="902" customFormat="1" ht="14.25" customHeight="1">
      <c r="A165" s="905"/>
      <c r="B165" s="904"/>
      <c r="C165" s="879"/>
      <c r="D165" s="905"/>
      <c r="E165" s="904"/>
      <c r="F165" s="879"/>
    </row>
    <row r="166" spans="1:21" s="902" customFormat="1" ht="14.25" customHeight="1">
      <c r="A166" s="1147"/>
      <c r="B166" s="904"/>
      <c r="C166" s="879"/>
      <c r="D166" s="1147"/>
      <c r="E166" s="904"/>
      <c r="F166" s="879"/>
      <c r="H166" s="1030"/>
    </row>
    <row r="167" spans="1:21" s="902" customFormat="1" ht="14.25" customHeight="1">
      <c r="A167" s="1222"/>
      <c r="B167" s="907"/>
      <c r="C167" s="879"/>
      <c r="D167" s="1222"/>
      <c r="E167" s="907"/>
      <c r="F167" s="879"/>
      <c r="H167" s="1226"/>
      <c r="I167" s="1227"/>
      <c r="J167" s="1227"/>
      <c r="K167" s="1227"/>
      <c r="L167" s="1227"/>
      <c r="M167" s="1227"/>
      <c r="N167" s="1227"/>
      <c r="O167" s="1227"/>
      <c r="P167" s="1227"/>
      <c r="Q167" s="1227"/>
      <c r="R167" s="1227"/>
      <c r="S167" s="1227"/>
      <c r="T167" s="1227"/>
      <c r="U167" s="1227"/>
    </row>
    <row r="168" spans="1:21" s="902" customFormat="1" ht="14.25" customHeight="1">
      <c r="A168" s="1222"/>
      <c r="B168" s="879"/>
      <c r="C168" s="879"/>
      <c r="D168" s="1222"/>
      <c r="E168" s="879"/>
      <c r="F168" s="879"/>
      <c r="H168" s="1227"/>
      <c r="I168" s="1227"/>
      <c r="J168" s="1227"/>
      <c r="K168" s="1227"/>
      <c r="L168" s="1227"/>
      <c r="M168" s="1227"/>
      <c r="N168" s="1227"/>
      <c r="O168" s="1227"/>
      <c r="P168" s="1227"/>
      <c r="Q168" s="1227"/>
      <c r="R168" s="1227"/>
      <c r="S168" s="1227"/>
      <c r="T168" s="1227"/>
      <c r="U168" s="1227"/>
    </row>
    <row r="169" spans="1:21" s="902" customFormat="1" ht="14.25" customHeight="1">
      <c r="A169" s="905"/>
      <c r="B169" s="817"/>
      <c r="C169" s="905"/>
      <c r="D169" s="905"/>
      <c r="E169" s="817"/>
      <c r="F169" s="879"/>
      <c r="H169" s="1227"/>
      <c r="I169" s="1227"/>
      <c r="J169" s="1227"/>
      <c r="K169" s="1227"/>
      <c r="L169" s="1227"/>
      <c r="M169" s="1227"/>
      <c r="N169" s="1227"/>
      <c r="O169" s="1227"/>
      <c r="P169" s="1227"/>
      <c r="Q169" s="1227"/>
      <c r="R169" s="1227"/>
      <c r="S169" s="1227"/>
      <c r="T169" s="1227"/>
      <c r="U169" s="1227"/>
    </row>
    <row r="170" spans="1:21" s="902" customFormat="1" ht="14.25" customHeight="1">
      <c r="A170" s="1220"/>
      <c r="B170" s="1235"/>
      <c r="C170" s="1235"/>
      <c r="D170" s="1235"/>
      <c r="E170" s="1235"/>
      <c r="F170" s="1235"/>
      <c r="H170" s="1227"/>
      <c r="I170" s="1227"/>
      <c r="J170" s="1227"/>
      <c r="K170" s="1227"/>
      <c r="L170" s="1227"/>
      <c r="M170" s="1227"/>
      <c r="N170" s="1227"/>
      <c r="O170" s="1227"/>
      <c r="P170" s="1227"/>
      <c r="Q170" s="1227"/>
      <c r="R170" s="1227"/>
      <c r="S170" s="1227"/>
      <c r="T170" s="1227"/>
      <c r="U170" s="1227"/>
    </row>
    <row r="171" spans="1:21" s="902" customFormat="1" ht="14.25" customHeight="1">
      <c r="A171" s="1220"/>
      <c r="B171" s="1189"/>
      <c r="C171" s="1189"/>
      <c r="D171" s="1189"/>
      <c r="E171" s="1189"/>
      <c r="F171" s="1189"/>
      <c r="H171" s="996"/>
    </row>
    <row r="172" spans="1:21" s="902" customFormat="1" ht="14.25" customHeight="1">
      <c r="A172" s="1220"/>
      <c r="B172" s="1189"/>
      <c r="C172" s="1189"/>
      <c r="D172" s="1189"/>
      <c r="E172" s="1189"/>
      <c r="F172" s="1189"/>
    </row>
    <row r="173" spans="1:21" s="902" customFormat="1" ht="14.25" customHeight="1"/>
    <row r="174" spans="1:21" s="902" customFormat="1" ht="14.25" customHeight="1"/>
    <row r="175" spans="1:21" s="902" customFormat="1" ht="14.25" customHeight="1">
      <c r="A175" s="1142"/>
      <c r="B175" s="1146"/>
      <c r="C175" s="1143"/>
      <c r="D175" s="1143"/>
      <c r="E175" s="1143"/>
      <c r="F175" s="1142"/>
    </row>
    <row r="176" spans="1:21" s="902" customFormat="1" ht="14.25" customHeight="1">
      <c r="A176" s="1147"/>
      <c r="B176" s="1148"/>
      <c r="C176" s="1149"/>
      <c r="D176" s="1147"/>
      <c r="E176" s="1148"/>
      <c r="F176" s="1149"/>
    </row>
    <row r="177" spans="1:10" s="902" customFormat="1" ht="14.25" customHeight="1">
      <c r="A177" s="1150"/>
      <c r="B177" s="879"/>
      <c r="C177" s="905"/>
      <c r="D177" s="1150"/>
      <c r="E177" s="879"/>
      <c r="F177" s="905"/>
    </row>
    <row r="178" spans="1:10" s="902" customFormat="1" ht="14.25" customHeight="1">
      <c r="A178" s="1036"/>
      <c r="B178" s="1041"/>
      <c r="C178" s="879"/>
      <c r="D178" s="1222"/>
      <c r="E178" s="907"/>
      <c r="F178" s="879"/>
    </row>
    <row r="179" spans="1:10" s="902" customFormat="1" ht="14.25" customHeight="1">
      <c r="A179" s="1036"/>
      <c r="B179" s="907"/>
      <c r="C179" s="879"/>
      <c r="D179" s="1222"/>
      <c r="E179" s="879"/>
      <c r="F179" s="879"/>
    </row>
    <row r="180" spans="1:10" s="902" customFormat="1" ht="14.25" customHeight="1">
      <c r="A180" s="1036"/>
      <c r="B180" s="907"/>
      <c r="C180" s="879"/>
      <c r="D180" s="1222"/>
      <c r="E180" s="1042"/>
      <c r="F180" s="879"/>
    </row>
    <row r="181" spans="1:10" s="902" customFormat="1" ht="14.25" customHeight="1">
      <c r="A181" s="1151"/>
      <c r="B181" s="904"/>
      <c r="C181" s="905"/>
      <c r="D181" s="1151"/>
      <c r="E181" s="904"/>
      <c r="F181" s="905"/>
    </row>
    <row r="182" spans="1:10" s="902" customFormat="1" ht="14.25" customHeight="1">
      <c r="A182" s="1147"/>
      <c r="B182" s="879"/>
      <c r="C182" s="905"/>
      <c r="D182" s="1147"/>
      <c r="E182" s="1152"/>
      <c r="F182" s="1224"/>
    </row>
    <row r="183" spans="1:10" s="902" customFormat="1" ht="14.25" customHeight="1">
      <c r="A183" s="1151"/>
      <c r="B183" s="904"/>
      <c r="C183" s="905"/>
      <c r="D183" s="1151"/>
      <c r="E183" s="904"/>
      <c r="F183" s="905"/>
    </row>
    <row r="184" spans="1:10" s="902" customFormat="1" ht="14.25" customHeight="1">
      <c r="A184" s="1147"/>
      <c r="B184" s="904"/>
      <c r="C184" s="905"/>
      <c r="D184" s="1147"/>
      <c r="E184" s="904"/>
      <c r="F184" s="905"/>
    </row>
    <row r="185" spans="1:10" s="902" customFormat="1" ht="14.25" customHeight="1">
      <c r="A185" s="1222"/>
      <c r="B185" s="907"/>
      <c r="C185" s="879"/>
      <c r="D185" s="1222"/>
      <c r="E185" s="907"/>
      <c r="F185" s="879"/>
    </row>
    <row r="186" spans="1:10" s="902" customFormat="1" ht="14.25" customHeight="1">
      <c r="A186" s="905"/>
      <c r="B186" s="904"/>
      <c r="C186" s="905"/>
      <c r="D186" s="905"/>
      <c r="E186" s="990"/>
      <c r="F186" s="905"/>
    </row>
    <row r="187" spans="1:10" s="902" customFormat="1" ht="14.25" customHeight="1">
      <c r="A187" s="1147"/>
      <c r="B187" s="913"/>
      <c r="C187" s="905"/>
      <c r="D187" s="1147"/>
      <c r="E187" s="913"/>
      <c r="F187" s="905"/>
      <c r="J187" s="293"/>
    </row>
    <row r="188" spans="1:10" s="902" customFormat="1" ht="14.25" customHeight="1">
      <c r="A188" s="1147"/>
      <c r="B188" s="904"/>
      <c r="C188" s="905"/>
      <c r="D188" s="1147"/>
      <c r="E188" s="904"/>
      <c r="F188" s="905"/>
    </row>
    <row r="189" spans="1:10" s="902" customFormat="1" ht="14.25" customHeight="1">
      <c r="A189" s="1222"/>
      <c r="B189" s="1144"/>
      <c r="C189" s="879"/>
      <c r="D189" s="1153"/>
      <c r="E189" s="907"/>
      <c r="F189" s="1037"/>
      <c r="G189" s="998"/>
      <c r="H189" s="803"/>
      <c r="I189" s="905"/>
      <c r="J189" s="987"/>
    </row>
    <row r="190" spans="1:10" s="902" customFormat="1" ht="14.25" customHeight="1">
      <c r="A190" s="1222"/>
      <c r="C190" s="879"/>
      <c r="D190" s="1036"/>
      <c r="E190" s="909"/>
      <c r="F190" s="879"/>
    </row>
    <row r="191" spans="1:10" s="902" customFormat="1" ht="14.25" customHeight="1">
      <c r="A191" s="1222"/>
      <c r="B191" s="904"/>
      <c r="C191" s="879"/>
      <c r="D191" s="1153"/>
      <c r="E191" s="907"/>
      <c r="F191" s="1037"/>
      <c r="G191" s="998"/>
      <c r="H191" s="803"/>
      <c r="I191" s="905"/>
      <c r="J191" s="987"/>
    </row>
    <row r="192" spans="1:10" s="902" customFormat="1" ht="14.25" customHeight="1">
      <c r="A192" s="1153"/>
      <c r="B192" s="907"/>
      <c r="C192" s="879"/>
      <c r="D192" s="1036"/>
      <c r="E192" s="907"/>
      <c r="F192" s="879"/>
    </row>
    <row r="193" spans="1:8" s="902" customFormat="1" ht="14.25" customHeight="1">
      <c r="A193" s="1222"/>
      <c r="B193" s="904"/>
      <c r="C193" s="879"/>
      <c r="D193" s="1036"/>
      <c r="E193" s="907"/>
    </row>
    <row r="194" spans="1:8" s="902" customFormat="1" ht="14.25" customHeight="1">
      <c r="A194" s="1153"/>
      <c r="B194" s="907"/>
      <c r="C194" s="879"/>
      <c r="D194" s="1036"/>
    </row>
    <row r="195" spans="1:8" s="902" customFormat="1" ht="14.25" customHeight="1">
      <c r="A195" s="1036"/>
      <c r="B195" s="907"/>
      <c r="C195" s="879"/>
      <c r="D195" s="1036"/>
      <c r="E195" s="909"/>
      <c r="F195" s="879"/>
    </row>
    <row r="196" spans="1:8" s="902" customFormat="1" ht="14.25" customHeight="1">
      <c r="A196" s="1147"/>
      <c r="D196" s="1147"/>
      <c r="E196" s="913"/>
      <c r="F196" s="905"/>
    </row>
    <row r="197" spans="1:8" s="902" customFormat="1" ht="14.25" customHeight="1">
      <c r="A197" s="1147"/>
      <c r="B197" s="1008"/>
      <c r="C197" s="879"/>
      <c r="D197" s="1147"/>
      <c r="E197" s="904"/>
      <c r="F197" s="879"/>
    </row>
    <row r="198" spans="1:8" s="902" customFormat="1" ht="14.25" customHeight="1">
      <c r="A198" s="1036"/>
      <c r="B198" s="1144"/>
      <c r="C198" s="879"/>
      <c r="D198" s="1036"/>
      <c r="E198" s="904"/>
      <c r="F198" s="879"/>
      <c r="G198" s="998"/>
      <c r="H198" s="803"/>
    </row>
    <row r="199" spans="1:8" s="902" customFormat="1" ht="14.25" customHeight="1">
      <c r="A199" s="1036"/>
      <c r="B199" s="904"/>
      <c r="C199" s="879"/>
      <c r="D199" s="1036"/>
      <c r="E199" s="907"/>
      <c r="F199" s="879"/>
      <c r="H199" s="1004"/>
    </row>
    <row r="200" spans="1:8" s="902" customFormat="1" ht="14.25" customHeight="1">
      <c r="A200" s="1222"/>
      <c r="C200" s="879"/>
      <c r="D200" s="1036"/>
      <c r="E200" s="907"/>
      <c r="F200" s="879"/>
      <c r="G200" s="998"/>
      <c r="H200" s="1004"/>
    </row>
    <row r="201" spans="1:8" s="902" customFormat="1" ht="14.25" customHeight="1">
      <c r="A201" s="1222"/>
      <c r="B201" s="907"/>
      <c r="C201" s="879"/>
      <c r="D201" s="1036"/>
      <c r="E201" s="1144"/>
      <c r="F201" s="879"/>
      <c r="G201" s="998"/>
      <c r="H201" s="1004"/>
    </row>
    <row r="202" spans="1:8" s="902" customFormat="1" ht="14.25" customHeight="1">
      <c r="A202" s="1036"/>
      <c r="B202" s="907"/>
      <c r="C202" s="879"/>
      <c r="D202" s="1036"/>
      <c r="E202" s="1144"/>
      <c r="F202" s="879"/>
      <c r="G202" s="1233"/>
      <c r="H202" s="803"/>
    </row>
    <row r="203" spans="1:8" s="902" customFormat="1" ht="14.25" customHeight="1">
      <c r="A203" s="1222"/>
      <c r="B203" s="904"/>
      <c r="C203" s="879"/>
      <c r="D203" s="1036"/>
      <c r="E203" s="907"/>
      <c r="F203" s="879"/>
    </row>
    <row r="204" spans="1:8" s="902" customFormat="1" ht="14.25" customHeight="1">
      <c r="A204" s="1036"/>
      <c r="B204" s="907"/>
      <c r="C204" s="879"/>
      <c r="D204" s="1036"/>
      <c r="E204" s="907"/>
      <c r="F204" s="879"/>
    </row>
    <row r="205" spans="1:8" s="902" customFormat="1" ht="14.25" customHeight="1">
      <c r="A205" s="1036"/>
      <c r="B205" s="907"/>
      <c r="C205" s="879"/>
      <c r="D205" s="1036"/>
      <c r="E205" s="907"/>
      <c r="F205" s="879"/>
    </row>
    <row r="206" spans="1:8" s="902" customFormat="1" ht="14.25" customHeight="1">
      <c r="A206" s="1036"/>
      <c r="B206" s="907"/>
      <c r="C206" s="879"/>
      <c r="D206" s="1036"/>
      <c r="E206" s="907"/>
      <c r="F206" s="879"/>
    </row>
    <row r="207" spans="1:8" s="902" customFormat="1" ht="14.25" customHeight="1">
      <c r="A207" s="1147"/>
      <c r="B207" s="879"/>
      <c r="C207" s="879"/>
      <c r="D207" s="1147"/>
      <c r="E207" s="879"/>
      <c r="F207" s="879"/>
      <c r="H207" s="996"/>
    </row>
    <row r="208" spans="1:8" s="902" customFormat="1" ht="14.25" customHeight="1">
      <c r="A208" s="905"/>
      <c r="B208" s="904"/>
      <c r="C208" s="879"/>
      <c r="D208" s="905"/>
      <c r="E208" s="904"/>
      <c r="F208" s="879"/>
    </row>
    <row r="209" spans="1:21" s="902" customFormat="1" ht="14.25" customHeight="1">
      <c r="A209" s="1147"/>
      <c r="B209" s="904"/>
      <c r="C209" s="879"/>
      <c r="D209" s="1147"/>
      <c r="E209" s="904"/>
      <c r="F209" s="879"/>
      <c r="H209" s="1030"/>
    </row>
    <row r="210" spans="1:21" s="902" customFormat="1" ht="14.25" customHeight="1">
      <c r="A210" s="1222"/>
      <c r="B210" s="907"/>
      <c r="C210" s="879"/>
      <c r="D210" s="1222"/>
      <c r="E210" s="907"/>
      <c r="F210" s="879"/>
      <c r="H210" s="1226"/>
      <c r="I210" s="1227"/>
      <c r="J210" s="1227"/>
      <c r="K210" s="1227"/>
      <c r="L210" s="1227"/>
      <c r="M210" s="1227"/>
      <c r="N210" s="1227"/>
      <c r="O210" s="1227"/>
      <c r="P210" s="1227"/>
      <c r="Q210" s="1227"/>
      <c r="R210" s="1227"/>
      <c r="S210" s="1227"/>
      <c r="T210" s="1227"/>
      <c r="U210" s="1227"/>
    </row>
    <row r="211" spans="1:21" s="902" customFormat="1" ht="14.25" customHeight="1">
      <c r="A211" s="1222"/>
      <c r="B211" s="879"/>
      <c r="C211" s="879"/>
      <c r="D211" s="1222"/>
      <c r="E211" s="879"/>
      <c r="F211" s="879"/>
      <c r="H211" s="1227"/>
      <c r="I211" s="1227"/>
      <c r="J211" s="1227"/>
      <c r="K211" s="1227"/>
      <c r="L211" s="1227"/>
      <c r="M211" s="1227"/>
      <c r="N211" s="1227"/>
      <c r="O211" s="1227"/>
      <c r="P211" s="1227"/>
      <c r="Q211" s="1227"/>
      <c r="R211" s="1227"/>
      <c r="S211" s="1227"/>
      <c r="T211" s="1227"/>
      <c r="U211" s="1227"/>
    </row>
    <row r="212" spans="1:21" s="902" customFormat="1" ht="14.25" customHeight="1">
      <c r="A212" s="905"/>
      <c r="B212" s="817"/>
      <c r="C212" s="905"/>
      <c r="D212" s="905"/>
      <c r="E212" s="817"/>
      <c r="F212" s="879"/>
      <c r="H212" s="1227"/>
      <c r="I212" s="1227"/>
      <c r="J212" s="1227"/>
      <c r="K212" s="1227"/>
      <c r="L212" s="1227"/>
      <c r="M212" s="1227"/>
      <c r="N212" s="1227"/>
      <c r="O212" s="1227"/>
      <c r="P212" s="1227"/>
      <c r="Q212" s="1227"/>
      <c r="R212" s="1227"/>
      <c r="S212" s="1227"/>
      <c r="T212" s="1227"/>
      <c r="U212" s="1227"/>
    </row>
    <row r="213" spans="1:21" s="902" customFormat="1" ht="14.25" customHeight="1">
      <c r="A213" s="1220"/>
      <c r="B213" s="1235"/>
      <c r="C213" s="1235"/>
      <c r="D213" s="1235"/>
      <c r="E213" s="1235"/>
      <c r="F213" s="1235"/>
      <c r="H213" s="1227"/>
      <c r="I213" s="1227"/>
      <c r="J213" s="1227"/>
      <c r="K213" s="1227"/>
      <c r="L213" s="1227"/>
      <c r="M213" s="1227"/>
      <c r="N213" s="1227"/>
      <c r="O213" s="1227"/>
      <c r="P213" s="1227"/>
      <c r="Q213" s="1227"/>
      <c r="R213" s="1227"/>
      <c r="S213" s="1227"/>
      <c r="T213" s="1227"/>
      <c r="U213" s="1227"/>
    </row>
    <row r="214" spans="1:21" s="902" customFormat="1" ht="14.25" customHeight="1">
      <c r="A214" s="1220"/>
      <c r="B214" s="1189"/>
      <c r="C214" s="1189"/>
      <c r="D214" s="1189"/>
      <c r="E214" s="1189"/>
      <c r="F214" s="1189"/>
      <c r="H214" s="996"/>
    </row>
    <row r="215" spans="1:21" s="902" customFormat="1" ht="14.25" customHeight="1">
      <c r="A215" s="1220"/>
      <c r="B215" s="1189"/>
      <c r="C215" s="1189"/>
      <c r="D215" s="1189"/>
      <c r="E215" s="1189"/>
      <c r="F215" s="1189"/>
    </row>
    <row r="216" spans="1:21" s="902" customFormat="1" ht="14.25" customHeight="1">
      <c r="A216" s="1220"/>
      <c r="B216" s="1189"/>
      <c r="C216" s="1189"/>
      <c r="D216" s="1189"/>
      <c r="E216" s="1189"/>
      <c r="F216" s="1189"/>
    </row>
    <row r="217" spans="1:21" s="902" customFormat="1" ht="14.25" customHeight="1">
      <c r="B217" s="842"/>
      <c r="C217" s="1160"/>
      <c r="D217" s="842"/>
      <c r="E217" s="905"/>
      <c r="F217" s="905"/>
    </row>
    <row r="218" spans="1:21" s="902" customFormat="1" ht="14.25" customHeight="1">
      <c r="E218" s="1227"/>
    </row>
    <row r="219" spans="1:21" s="902" customFormat="1" ht="14.25" customHeight="1">
      <c r="E219" s="1227"/>
    </row>
    <row r="220" spans="1:21" s="902" customFormat="1" ht="14.25" customHeight="1">
      <c r="E220" s="1227"/>
    </row>
    <row r="221" spans="1:21" s="902" customFormat="1" ht="14.25" customHeight="1">
      <c r="E221" s="1227"/>
    </row>
    <row r="222" spans="1:21" s="902" customFormat="1" ht="14.25" customHeight="1">
      <c r="E222" s="1227"/>
    </row>
    <row r="223" spans="1:21" s="902" customFormat="1" ht="14.25" customHeight="1">
      <c r="E223" s="1227"/>
    </row>
    <row r="224" spans="1:21" s="902" customFormat="1" ht="14.25" customHeight="1">
      <c r="E224" s="1227"/>
    </row>
    <row r="225" spans="5:5" s="902" customFormat="1" ht="14.25" customHeight="1">
      <c r="E225" s="1227"/>
    </row>
    <row r="226" spans="5:5" s="902" customFormat="1" ht="14.25" customHeight="1">
      <c r="E226" s="1227"/>
    </row>
    <row r="227" spans="5:5" ht="14.25" customHeight="1"/>
    <row r="228" spans="5:5" ht="14.25" customHeight="1"/>
    <row r="229" spans="5:5" ht="14.25" customHeight="1"/>
    <row r="230" spans="5:5" ht="14.25" customHeight="1"/>
    <row r="231" spans="5:5" ht="14.25" customHeight="1"/>
    <row r="232" spans="5:5" ht="14.25" customHeight="1"/>
    <row r="233" spans="5:5" ht="14.25" customHeight="1"/>
    <row r="234" spans="5:5" ht="14.25" customHeight="1"/>
    <row r="235" spans="5:5" ht="14.25" customHeight="1"/>
    <row r="236" spans="5:5" ht="14.25" customHeight="1"/>
    <row r="237" spans="5:5" ht="14.25" customHeight="1"/>
    <row r="238" spans="5:5" ht="14.25" customHeight="1"/>
    <row r="239" spans="5:5" ht="14.25" customHeight="1"/>
    <row r="240" spans="5:5"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sheetData>
  <mergeCells count="8">
    <mergeCell ref="A73:F73"/>
    <mergeCell ref="A74:F74"/>
    <mergeCell ref="A75:F75"/>
    <mergeCell ref="H73:M73"/>
    <mergeCell ref="B4:D4"/>
    <mergeCell ref="B5:C5"/>
    <mergeCell ref="B6:C6"/>
    <mergeCell ref="G60:G61"/>
  </mergeCells>
  <hyperlinks>
    <hyperlink ref="H6" location="'M&amp;L Granules data'!A1" display="Anmerkung: Berechnung indikative Werte M&amp;L Granules: siehe Tabellenblatt &quot;M&amp;L Granules data&quot;"/>
  </hyperlink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sheetPr>
  <dimension ref="A1:U74"/>
  <sheetViews>
    <sheetView workbookViewId="0"/>
  </sheetViews>
  <sheetFormatPr baseColWidth="10" defaultRowHeight="12.75"/>
  <cols>
    <col min="1" max="1" width="30.5703125" style="506" customWidth="1"/>
    <col min="2" max="2" width="14.42578125" style="506" customWidth="1"/>
    <col min="3" max="3" width="17.28515625" style="506" customWidth="1"/>
    <col min="4" max="4" width="28.7109375" style="506" customWidth="1"/>
    <col min="5" max="5" width="15" style="516" customWidth="1"/>
    <col min="6" max="6" width="15" style="506" customWidth="1"/>
    <col min="7" max="7" width="6.42578125" style="506" customWidth="1"/>
    <col min="8" max="8" width="28.5703125" style="506" customWidth="1"/>
    <col min="9" max="9" width="11.42578125" style="506" customWidth="1"/>
    <col min="10" max="11" width="11.42578125" style="506"/>
    <col min="12" max="12" width="30.5703125" style="506" customWidth="1"/>
    <col min="13" max="16384" width="11.42578125" style="506"/>
  </cols>
  <sheetData>
    <row r="1" spans="1:17" ht="15" customHeight="1">
      <c r="A1" s="512" t="s">
        <v>0</v>
      </c>
      <c r="B1" s="513"/>
      <c r="C1" s="514"/>
      <c r="D1" s="515"/>
      <c r="H1" s="925" t="s">
        <v>382</v>
      </c>
      <c r="I1" s="517" t="s">
        <v>20</v>
      </c>
    </row>
    <row r="2" spans="1:17" ht="15">
      <c r="A2" s="512" t="s">
        <v>1</v>
      </c>
      <c r="B2" s="518" t="s">
        <v>246</v>
      </c>
      <c r="D2" s="515"/>
    </row>
    <row r="3" spans="1:17" ht="15.75" thickBot="1">
      <c r="A3" s="512"/>
      <c r="B3" s="1217" t="s">
        <v>453</v>
      </c>
      <c r="C3" s="1218"/>
      <c r="D3" s="1219"/>
      <c r="H3" s="157" t="s">
        <v>455</v>
      </c>
    </row>
    <row r="4" spans="1:17" ht="15">
      <c r="A4" s="519"/>
      <c r="B4" s="1321" t="s">
        <v>2</v>
      </c>
      <c r="C4" s="1322"/>
      <c r="D4" s="1323"/>
      <c r="E4" s="520" t="s">
        <v>3</v>
      </c>
      <c r="F4" s="521"/>
      <c r="H4" s="157" t="s">
        <v>456</v>
      </c>
    </row>
    <row r="5" spans="1:17" ht="14.25" customHeight="1">
      <c r="A5" s="522" t="s">
        <v>21</v>
      </c>
      <c r="B5" s="1324" t="s">
        <v>4</v>
      </c>
      <c r="C5" s="1325"/>
      <c r="D5" s="523" t="s">
        <v>66</v>
      </c>
      <c r="E5" s="524" t="s">
        <v>5</v>
      </c>
      <c r="F5" s="525" t="s">
        <v>6</v>
      </c>
      <c r="H5" s="1049" t="s">
        <v>392</v>
      </c>
    </row>
    <row r="6" spans="1:17" ht="14.25">
      <c r="A6" s="526"/>
      <c r="B6" s="1326" t="s">
        <v>7</v>
      </c>
      <c r="C6" s="1327"/>
      <c r="D6" s="527" t="s">
        <v>8</v>
      </c>
      <c r="E6" s="528" t="s">
        <v>7</v>
      </c>
      <c r="F6" s="529" t="s">
        <v>8</v>
      </c>
      <c r="H6" s="1120" t="s">
        <v>393</v>
      </c>
    </row>
    <row r="7" spans="1:17" ht="14.25">
      <c r="A7" s="24" t="s">
        <v>22</v>
      </c>
      <c r="B7" s="1080" t="s">
        <v>20</v>
      </c>
      <c r="C7" s="941"/>
      <c r="D7" s="942"/>
      <c r="E7" s="1081"/>
      <c r="F7" s="943"/>
    </row>
    <row r="8" spans="1:17" ht="14.25">
      <c r="A8" s="24" t="s">
        <v>24</v>
      </c>
      <c r="B8" s="1080"/>
      <c r="C8" s="941"/>
      <c r="D8" s="942"/>
      <c r="E8" s="1081"/>
      <c r="F8" s="943"/>
    </row>
    <row r="9" spans="1:17" ht="14.25">
      <c r="A9" s="25" t="s">
        <v>23</v>
      </c>
      <c r="B9" s="1079"/>
      <c r="C9" s="946"/>
      <c r="D9" s="947"/>
      <c r="E9" s="1083"/>
      <c r="F9" s="948"/>
      <c r="J9" s="276"/>
    </row>
    <row r="10" spans="1:17" ht="15" thickBot="1">
      <c r="A10" s="26" t="s">
        <v>29</v>
      </c>
      <c r="B10" s="1082" t="s">
        <v>20</v>
      </c>
      <c r="C10" s="809"/>
      <c r="D10" s="950" t="s">
        <v>20</v>
      </c>
      <c r="E10" s="1084" t="s">
        <v>20</v>
      </c>
      <c r="F10" s="810" t="s">
        <v>20</v>
      </c>
    </row>
    <row r="11" spans="1:17" s="466" customFormat="1" ht="14.25">
      <c r="A11" s="533"/>
      <c r="B11" s="533"/>
      <c r="C11" s="533"/>
      <c r="D11" s="533"/>
      <c r="E11" s="534"/>
    </row>
    <row r="12" spans="1:17" s="466" customFormat="1">
      <c r="A12" s="535" t="s">
        <v>9</v>
      </c>
      <c r="B12" s="535"/>
      <c r="C12" s="536"/>
      <c r="D12" s="536"/>
      <c r="E12" s="438"/>
      <c r="F12" s="438"/>
    </row>
    <row r="13" spans="1:17" s="466" customFormat="1">
      <c r="A13" s="464" t="s">
        <v>30</v>
      </c>
      <c r="B13" s="349" t="s">
        <v>360</v>
      </c>
      <c r="C13" s="92"/>
      <c r="D13" s="536"/>
      <c r="E13" s="537" t="s">
        <v>67</v>
      </c>
      <c r="F13" s="537" t="s">
        <v>54</v>
      </c>
      <c r="G13" s="811" t="s">
        <v>59</v>
      </c>
      <c r="H13" s="875"/>
      <c r="I13" s="875"/>
      <c r="J13" s="875"/>
      <c r="K13" s="812" t="s">
        <v>62</v>
      </c>
      <c r="L13" s="875"/>
      <c r="M13" s="812" t="s">
        <v>409</v>
      </c>
      <c r="N13" s="875"/>
      <c r="O13" s="883"/>
    </row>
    <row r="14" spans="1:17" s="466" customFormat="1">
      <c r="A14" s="464" t="s">
        <v>53</v>
      </c>
      <c r="B14" s="342">
        <v>0.01</v>
      </c>
      <c r="C14" s="432" t="s">
        <v>20</v>
      </c>
      <c r="D14" s="538" t="s">
        <v>60</v>
      </c>
      <c r="E14" s="539">
        <v>1</v>
      </c>
      <c r="F14" s="540" t="s">
        <v>68</v>
      </c>
      <c r="G14" s="1031">
        <v>1</v>
      </c>
      <c r="H14" s="877" t="s">
        <v>139</v>
      </c>
      <c r="I14" s="875"/>
      <c r="J14" s="875"/>
      <c r="K14" s="960">
        <v>1</v>
      </c>
      <c r="L14" s="887" t="s">
        <v>55</v>
      </c>
      <c r="M14" s="960">
        <v>1</v>
      </c>
      <c r="N14" s="887" t="s">
        <v>55</v>
      </c>
      <c r="O14" s="883"/>
    </row>
    <row r="15" spans="1:17" s="466" customFormat="1" ht="25.5">
      <c r="A15" s="43" t="s">
        <v>48</v>
      </c>
      <c r="B15" s="351" t="s">
        <v>26</v>
      </c>
      <c r="C15" s="634" t="s">
        <v>20</v>
      </c>
      <c r="D15" s="733" t="s">
        <v>274</v>
      </c>
      <c r="E15" s="543">
        <v>0.1</v>
      </c>
      <c r="F15" s="673" t="s">
        <v>203</v>
      </c>
      <c r="G15" s="875"/>
      <c r="H15" s="877" t="s">
        <v>429</v>
      </c>
      <c r="I15" s="877"/>
      <c r="J15" s="875"/>
      <c r="K15" s="963">
        <v>0.1</v>
      </c>
      <c r="L15" s="887" t="s">
        <v>457</v>
      </c>
      <c r="M15" s="960">
        <v>0.1</v>
      </c>
      <c r="N15" s="877" t="s">
        <v>61</v>
      </c>
      <c r="O15" s="875"/>
    </row>
    <row r="16" spans="1:17" s="466" customFormat="1">
      <c r="A16" s="464" t="s">
        <v>49</v>
      </c>
      <c r="B16" s="542" t="s">
        <v>26</v>
      </c>
      <c r="C16" s="432"/>
      <c r="D16" s="731"/>
      <c r="E16" s="674"/>
      <c r="F16" s="675"/>
      <c r="G16" s="1031">
        <v>10</v>
      </c>
      <c r="H16" s="877" t="s">
        <v>423</v>
      </c>
      <c r="I16" s="1198"/>
      <c r="J16" s="1198"/>
      <c r="M16" s="960">
        <v>0.05</v>
      </c>
      <c r="N16" s="877" t="s">
        <v>61</v>
      </c>
      <c r="O16" s="877" t="s">
        <v>430</v>
      </c>
      <c r="P16" s="877"/>
      <c r="Q16" s="875"/>
    </row>
    <row r="17" spans="1:17" s="466" customFormat="1">
      <c r="A17" s="43" t="s">
        <v>50</v>
      </c>
      <c r="B17" s="353" t="s">
        <v>26</v>
      </c>
      <c r="C17" s="634"/>
      <c r="D17" s="732"/>
      <c r="E17" s="43"/>
      <c r="F17" s="43"/>
      <c r="G17" s="1031">
        <v>20</v>
      </c>
      <c r="H17" s="877" t="s">
        <v>424</v>
      </c>
      <c r="I17" s="902"/>
      <c r="J17" s="902"/>
      <c r="K17" s="963"/>
      <c r="L17" s="887"/>
      <c r="M17" s="877"/>
      <c r="N17" s="875"/>
      <c r="O17" s="887"/>
      <c r="P17" s="877"/>
      <c r="Q17" s="875"/>
    </row>
    <row r="18" spans="1:17" s="466" customFormat="1">
      <c r="A18" s="43" t="s">
        <v>116</v>
      </c>
      <c r="B18" s="349"/>
      <c r="C18" s="354" t="s">
        <v>171</v>
      </c>
      <c r="D18" s="43"/>
      <c r="E18" s="43"/>
      <c r="F18" s="43"/>
      <c r="G18" s="1031">
        <v>40</v>
      </c>
      <c r="H18" s="877" t="s">
        <v>425</v>
      </c>
      <c r="I18" s="902"/>
      <c r="J18" s="902"/>
      <c r="K18" s="875"/>
      <c r="L18" s="875"/>
      <c r="M18" s="875"/>
      <c r="N18" s="875"/>
      <c r="O18" s="887"/>
      <c r="P18" s="877"/>
      <c r="Q18" s="902"/>
    </row>
    <row r="19" spans="1:17" s="466" customFormat="1">
      <c r="A19" s="393" t="s">
        <v>100</v>
      </c>
      <c r="B19" s="349"/>
      <c r="C19" s="354" t="s">
        <v>133</v>
      </c>
      <c r="D19" s="536"/>
      <c r="E19" s="536"/>
      <c r="F19" s="536"/>
    </row>
    <row r="20" spans="1:17" s="466" customFormat="1">
      <c r="A20" s="545" t="s">
        <v>117</v>
      </c>
      <c r="B20" s="873">
        <f>B18/1000*B19</f>
        <v>0</v>
      </c>
      <c r="C20" s="354" t="s">
        <v>180</v>
      </c>
      <c r="D20" s="536"/>
      <c r="E20" s="536"/>
      <c r="F20" s="536"/>
      <c r="H20" s="667"/>
      <c r="I20" s="465"/>
      <c r="J20" s="465"/>
      <c r="K20" s="465"/>
      <c r="L20" s="490"/>
      <c r="M20" s="490"/>
    </row>
    <row r="21" spans="1:17" s="466" customFormat="1">
      <c r="A21" s="464"/>
      <c r="B21" s="505"/>
      <c r="C21" s="470"/>
      <c r="D21" s="536"/>
      <c r="E21" s="536"/>
      <c r="F21" s="536"/>
      <c r="H21" s="668"/>
      <c r="I21" s="510"/>
      <c r="J21" s="541"/>
      <c r="K21" s="490"/>
      <c r="L21" s="575"/>
      <c r="M21" s="575"/>
    </row>
    <row r="22" spans="1:17" s="466" customFormat="1" ht="14.25">
      <c r="A22" s="547" t="s">
        <v>101</v>
      </c>
      <c r="B22" s="547"/>
      <c r="C22" s="548"/>
      <c r="D22" s="548"/>
      <c r="E22" s="548"/>
      <c r="F22" s="547"/>
      <c r="H22" s="668"/>
      <c r="I22" s="510"/>
      <c r="J22" s="541"/>
      <c r="K22" s="490"/>
      <c r="L22" s="669"/>
      <c r="M22" s="669"/>
    </row>
    <row r="23" spans="1:17" s="466" customFormat="1" ht="15" thickBot="1">
      <c r="A23" s="549" t="s">
        <v>10</v>
      </c>
      <c r="B23" s="550" t="s">
        <v>2</v>
      </c>
      <c r="C23" s="551"/>
      <c r="D23" s="552" t="s">
        <v>10</v>
      </c>
      <c r="E23" s="553" t="s">
        <v>3</v>
      </c>
      <c r="F23" s="554"/>
      <c r="G23" s="541"/>
      <c r="H23" s="668"/>
      <c r="I23" s="555"/>
      <c r="J23" s="541"/>
      <c r="K23" s="604"/>
      <c r="L23" s="669"/>
      <c r="M23" s="669"/>
      <c r="N23" s="544"/>
    </row>
    <row r="24" spans="1:17" s="466" customFormat="1">
      <c r="A24" s="435" t="s">
        <v>73</v>
      </c>
      <c r="B24" s="436"/>
      <c r="C24" s="437"/>
      <c r="D24" s="428" t="s">
        <v>73</v>
      </c>
      <c r="E24" s="492"/>
      <c r="F24" s="493"/>
      <c r="H24" s="728"/>
      <c r="I24" s="555"/>
      <c r="J24" s="541"/>
      <c r="K24" s="604"/>
      <c r="L24" s="490"/>
      <c r="M24" s="490"/>
      <c r="N24" s="546"/>
    </row>
    <row r="25" spans="1:17" s="466" customFormat="1">
      <c r="A25" s="296" t="s">
        <v>14</v>
      </c>
      <c r="B25" s="316">
        <v>0.01</v>
      </c>
      <c r="C25" s="277"/>
      <c r="D25" s="295" t="s">
        <v>33</v>
      </c>
      <c r="E25" s="326">
        <f>B29</f>
        <v>0</v>
      </c>
      <c r="F25" s="279" t="s">
        <v>18</v>
      </c>
      <c r="H25" s="668"/>
      <c r="I25" s="606"/>
      <c r="J25" s="541"/>
      <c r="K25" s="605"/>
      <c r="L25" s="490"/>
      <c r="M25" s="490"/>
      <c r="N25" s="546"/>
    </row>
    <row r="26" spans="1:17" s="466" customFormat="1">
      <c r="A26" s="296" t="s">
        <v>109</v>
      </c>
      <c r="B26" s="278">
        <v>10</v>
      </c>
      <c r="C26" s="302" t="s">
        <v>108</v>
      </c>
      <c r="D26" s="298" t="s">
        <v>56</v>
      </c>
      <c r="E26" s="299">
        <f>E$14</f>
        <v>1</v>
      </c>
      <c r="F26" s="300"/>
      <c r="G26" s="490"/>
      <c r="H26" s="505"/>
      <c r="I26" s="505"/>
      <c r="J26" s="505"/>
      <c r="K26" s="505"/>
      <c r="L26" s="505"/>
      <c r="M26" s="490"/>
      <c r="P26" s="490"/>
    </row>
    <row r="27" spans="1:17" s="490" customFormat="1">
      <c r="A27" s="30" t="s">
        <v>42</v>
      </c>
      <c r="B27"/>
      <c r="C27" s="621" t="s">
        <v>41</v>
      </c>
      <c r="D27" s="301" t="s">
        <v>34</v>
      </c>
      <c r="E27" s="326">
        <f>E25/E26</f>
        <v>0</v>
      </c>
      <c r="F27" s="279" t="s">
        <v>18</v>
      </c>
      <c r="G27" s="506"/>
      <c r="H27" s="478"/>
      <c r="I27" s="478"/>
      <c r="J27" s="478"/>
      <c r="N27" s="466"/>
      <c r="O27" s="466"/>
      <c r="P27" s="466"/>
    </row>
    <row r="28" spans="1:17" s="466" customFormat="1">
      <c r="A28" s="296" t="s">
        <v>102</v>
      </c>
      <c r="B28" s="492">
        <v>1.5</v>
      </c>
      <c r="C28" s="272" t="s">
        <v>103</v>
      </c>
      <c r="D28" s="303" t="s">
        <v>32</v>
      </c>
      <c r="E28" s="304">
        <f>E27/B26</f>
        <v>0</v>
      </c>
      <c r="F28" s="302" t="s">
        <v>19</v>
      </c>
      <c r="H28" s="689"/>
      <c r="I28" s="478"/>
      <c r="J28" s="670"/>
      <c r="K28" s="478"/>
      <c r="L28" s="575"/>
      <c r="M28" s="490"/>
      <c r="P28" s="506"/>
    </row>
    <row r="29" spans="1:17">
      <c r="A29" s="296" t="s">
        <v>33</v>
      </c>
      <c r="B29" s="1130">
        <f>B28*B$20*B25</f>
        <v>0</v>
      </c>
      <c r="C29" s="302" t="s">
        <v>81</v>
      </c>
      <c r="D29" s="303"/>
      <c r="E29" s="304"/>
      <c r="F29" s="302"/>
      <c r="G29" s="490" t="s">
        <v>20</v>
      </c>
      <c r="H29" s="445"/>
      <c r="I29" s="478"/>
      <c r="J29" s="478"/>
      <c r="K29" s="478"/>
      <c r="L29" s="490"/>
      <c r="M29" s="490"/>
      <c r="N29" s="466"/>
      <c r="O29" s="466"/>
    </row>
    <row r="30" spans="1:17">
      <c r="A30" s="294" t="s">
        <v>32</v>
      </c>
      <c r="B30" s="304">
        <f>B29/B26</f>
        <v>0</v>
      </c>
      <c r="C30" s="302" t="s">
        <v>128</v>
      </c>
      <c r="D30" s="303"/>
      <c r="E30" s="305"/>
      <c r="F30" s="279"/>
      <c r="G30" s="505"/>
      <c r="H30" s="478"/>
      <c r="I30" s="671"/>
      <c r="J30" s="672"/>
      <c r="K30" s="671"/>
      <c r="L30" s="490"/>
      <c r="M30" s="490"/>
      <c r="N30" s="466"/>
      <c r="O30" s="466"/>
    </row>
    <row r="31" spans="1:17">
      <c r="A31" s="488"/>
      <c r="B31" s="559"/>
      <c r="C31" s="661"/>
      <c r="D31" s="663"/>
      <c r="E31" s="556"/>
      <c r="F31" s="470"/>
      <c r="G31" s="505"/>
      <c r="I31" s="468"/>
      <c r="J31" s="558"/>
      <c r="K31" s="557"/>
      <c r="L31" s="466"/>
      <c r="M31" s="466"/>
      <c r="N31" s="466"/>
      <c r="O31" s="466"/>
    </row>
    <row r="32" spans="1:17">
      <c r="A32" s="435" t="s">
        <v>74</v>
      </c>
      <c r="B32" s="559"/>
      <c r="C32" s="661"/>
      <c r="D32" s="428" t="s">
        <v>74</v>
      </c>
      <c r="E32" s="556"/>
      <c r="F32" s="470"/>
      <c r="G32" s="505"/>
      <c r="H32" s="237"/>
      <c r="N32" s="466"/>
      <c r="O32" s="490"/>
    </row>
    <row r="33" spans="1:16">
      <c r="A33" s="660" t="s">
        <v>14</v>
      </c>
      <c r="B33" s="316">
        <v>0.01</v>
      </c>
      <c r="C33" s="641"/>
      <c r="D33" s="433" t="s">
        <v>33</v>
      </c>
      <c r="E33" s="643">
        <f>B37</f>
        <v>2.4700000000000003E-2</v>
      </c>
      <c r="F33" s="661" t="s">
        <v>19</v>
      </c>
      <c r="I33" s="466"/>
      <c r="J33" s="466"/>
      <c r="K33" s="466"/>
      <c r="L33" s="466"/>
      <c r="M33" s="466"/>
      <c r="N33" s="466"/>
      <c r="O33" s="466"/>
      <c r="P33" s="466"/>
    </row>
    <row r="34" spans="1:16" s="466" customFormat="1" ht="12.75" customHeight="1">
      <c r="A34" s="660" t="s">
        <v>205</v>
      </c>
      <c r="B34" s="436">
        <v>120</v>
      </c>
      <c r="C34" s="641" t="s">
        <v>15</v>
      </c>
      <c r="D34" s="480" t="s">
        <v>56</v>
      </c>
      <c r="E34" s="560">
        <f>E$14</f>
        <v>1</v>
      </c>
      <c r="F34" s="481"/>
      <c r="G34" s="490"/>
      <c r="H34" s="1004" t="s">
        <v>388</v>
      </c>
      <c r="I34" s="260"/>
      <c r="J34" s="260"/>
      <c r="K34" s="256"/>
      <c r="L34" s="256"/>
    </row>
    <row r="35" spans="1:16" s="466" customFormat="1">
      <c r="A35" s="32" t="s">
        <v>42</v>
      </c>
      <c r="B35"/>
      <c r="C35" s="621" t="s">
        <v>41</v>
      </c>
      <c r="D35" s="433" t="s">
        <v>34</v>
      </c>
      <c r="E35" s="643">
        <f>E33/E34</f>
        <v>2.4700000000000003E-2</v>
      </c>
      <c r="F35" s="661" t="s">
        <v>19</v>
      </c>
      <c r="G35" s="490"/>
      <c r="H35" s="1004"/>
      <c r="I35" s="260"/>
      <c r="J35" s="265"/>
      <c r="K35" s="260"/>
      <c r="L35" s="286"/>
    </row>
    <row r="36" spans="1:16" s="466" customFormat="1" ht="12.75" customHeight="1">
      <c r="A36" s="660" t="s">
        <v>364</v>
      </c>
      <c r="B36" s="559">
        <v>2.4700000000000002</v>
      </c>
      <c r="C36" s="641" t="s">
        <v>19</v>
      </c>
      <c r="D36" s="433" t="s">
        <v>32</v>
      </c>
      <c r="E36" s="643">
        <f>E35*B34/480</f>
        <v>6.1750000000000008E-3</v>
      </c>
      <c r="F36" s="661" t="s">
        <v>19</v>
      </c>
      <c r="G36" s="490"/>
      <c r="H36" s="1004"/>
      <c r="I36" s="917"/>
      <c r="J36" s="917"/>
      <c r="K36" s="917"/>
      <c r="L36" s="917"/>
    </row>
    <row r="37" spans="1:16" s="466" customFormat="1" ht="12.75" customHeight="1">
      <c r="A37" s="660" t="s">
        <v>33</v>
      </c>
      <c r="B37" s="643">
        <f>B36*B33</f>
        <v>2.4700000000000003E-2</v>
      </c>
      <c r="C37" s="641" t="s">
        <v>19</v>
      </c>
      <c r="D37" s="433"/>
      <c r="E37" s="643"/>
      <c r="F37" s="661"/>
      <c r="G37" s="490"/>
    </row>
    <row r="38" spans="1:16" s="466" customFormat="1">
      <c r="A38" s="660" t="s">
        <v>32</v>
      </c>
      <c r="B38" s="643">
        <f>B37*B34/480</f>
        <v>6.1750000000000008E-3</v>
      </c>
      <c r="C38" s="641" t="s">
        <v>19</v>
      </c>
      <c r="D38" s="561"/>
      <c r="E38" s="492"/>
      <c r="F38" s="493"/>
      <c r="G38" s="490"/>
      <c r="H38" s="490"/>
      <c r="I38" s="490"/>
      <c r="J38" s="490"/>
      <c r="K38" s="490"/>
    </row>
    <row r="39" spans="1:16" s="466" customFormat="1">
      <c r="A39" s="562"/>
      <c r="B39" s="436"/>
      <c r="C39" s="437"/>
      <c r="D39" s="561"/>
      <c r="E39" s="492"/>
      <c r="F39" s="493"/>
      <c r="G39" s="490"/>
      <c r="H39" s="490"/>
      <c r="I39" s="490"/>
      <c r="J39" s="490"/>
      <c r="K39" s="490"/>
      <c r="L39" s="506"/>
    </row>
    <row r="40" spans="1:16" s="466" customFormat="1">
      <c r="A40" s="435" t="s">
        <v>12</v>
      </c>
      <c r="B40" s="563" t="s">
        <v>31</v>
      </c>
      <c r="C40" s="437"/>
      <c r="D40" s="428" t="s">
        <v>12</v>
      </c>
      <c r="E40" s="564" t="s">
        <v>31</v>
      </c>
      <c r="F40" s="565"/>
      <c r="G40" s="490"/>
      <c r="H40" s="490"/>
      <c r="I40" s="490"/>
      <c r="J40" s="490"/>
      <c r="K40" s="490"/>
      <c r="L40" s="506"/>
      <c r="M40" s="490"/>
      <c r="N40" s="490"/>
    </row>
    <row r="41" spans="1:16" s="466" customFormat="1">
      <c r="A41" s="562" t="s">
        <v>20</v>
      </c>
      <c r="B41" s="436"/>
      <c r="C41" s="437" t="s">
        <v>20</v>
      </c>
      <c r="D41" s="561"/>
      <c r="E41" s="492"/>
      <c r="F41" s="493"/>
      <c r="G41" s="490"/>
      <c r="H41" s="490"/>
      <c r="J41" s="490"/>
      <c r="K41" s="490"/>
      <c r="L41" s="506"/>
    </row>
    <row r="42" spans="1:16" s="466" customFormat="1">
      <c r="A42" s="435" t="s">
        <v>13</v>
      </c>
      <c r="B42" s="436"/>
      <c r="C42" s="437"/>
      <c r="D42" s="428" t="s">
        <v>13</v>
      </c>
      <c r="E42" s="492"/>
      <c r="F42" s="493"/>
      <c r="G42" s="490"/>
      <c r="H42" s="490"/>
      <c r="I42" s="505"/>
      <c r="J42" s="490"/>
      <c r="K42" s="490"/>
      <c r="L42" s="506"/>
      <c r="M42" s="506"/>
      <c r="N42" s="506"/>
    </row>
    <row r="43" spans="1:16" s="466" customFormat="1" ht="24">
      <c r="A43" s="660" t="s">
        <v>39</v>
      </c>
      <c r="B43" s="643">
        <f>B30+B38</f>
        <v>6.1750000000000008E-3</v>
      </c>
      <c r="C43" s="641" t="s">
        <v>19</v>
      </c>
      <c r="D43" s="433" t="s">
        <v>40</v>
      </c>
      <c r="E43" s="643">
        <f>E28+E36</f>
        <v>6.1750000000000008E-3</v>
      </c>
      <c r="F43" s="661" t="s">
        <v>19</v>
      </c>
      <c r="G43" s="490"/>
      <c r="I43" s="506"/>
      <c r="L43" s="566"/>
      <c r="M43" s="506"/>
      <c r="N43" s="506"/>
    </row>
    <row r="44" spans="1:16" s="466" customFormat="1">
      <c r="A44" s="567"/>
      <c r="B44" s="436"/>
      <c r="C44" s="437"/>
      <c r="D44" s="568"/>
      <c r="E44" s="569"/>
      <c r="F44" s="493"/>
      <c r="H44" s="505"/>
      <c r="I44" s="505"/>
      <c r="J44" s="505"/>
      <c r="K44" s="505"/>
      <c r="L44" s="619"/>
      <c r="M44" s="506"/>
      <c r="N44" s="506"/>
    </row>
    <row r="45" spans="1:16" s="466" customFormat="1" ht="13.5" thickBot="1">
      <c r="A45" s="549" t="s">
        <v>11</v>
      </c>
      <c r="B45" s="570" t="s">
        <v>2</v>
      </c>
      <c r="C45" s="571"/>
      <c r="D45" s="572" t="s">
        <v>11</v>
      </c>
      <c r="E45" s="573" t="s">
        <v>3</v>
      </c>
      <c r="F45" s="574"/>
      <c r="G45" s="505" t="s">
        <v>20</v>
      </c>
      <c r="H45" s="1120"/>
      <c r="I45" s="505"/>
      <c r="J45" s="505"/>
      <c r="K45" s="505"/>
      <c r="L45" s="506"/>
      <c r="M45" s="506"/>
      <c r="N45" s="506"/>
    </row>
    <row r="46" spans="1:16" s="466" customFormat="1">
      <c r="A46" s="435" t="s">
        <v>73</v>
      </c>
      <c r="B46" s="436"/>
      <c r="C46" s="437"/>
      <c r="D46" s="428" t="s">
        <v>73</v>
      </c>
      <c r="E46" s="492"/>
      <c r="F46" s="493"/>
      <c r="G46" s="490"/>
      <c r="H46" s="728"/>
      <c r="I46" s="505"/>
      <c r="J46" s="505"/>
      <c r="K46" s="505"/>
      <c r="L46" s="506"/>
      <c r="M46" s="490"/>
      <c r="N46" s="490"/>
      <c r="O46" s="490"/>
      <c r="P46" s="490"/>
    </row>
    <row r="47" spans="1:16" s="490" customFormat="1" ht="24">
      <c r="A47" s="660" t="s">
        <v>14</v>
      </c>
      <c r="B47" s="475">
        <v>0.01</v>
      </c>
      <c r="C47" s="641"/>
      <c r="D47" s="317" t="s">
        <v>200</v>
      </c>
      <c r="E47" s="495">
        <v>0.15</v>
      </c>
      <c r="F47" s="719" t="s">
        <v>252</v>
      </c>
      <c r="G47" s="998" t="s">
        <v>72</v>
      </c>
      <c r="H47" s="803" t="s">
        <v>432</v>
      </c>
      <c r="I47" s="954"/>
      <c r="J47" s="997"/>
      <c r="K47" s="875"/>
      <c r="L47" s="506"/>
      <c r="M47" s="619"/>
      <c r="N47" s="619"/>
      <c r="O47" s="466"/>
      <c r="P47" s="466"/>
    </row>
    <row r="48" spans="1:16" s="466" customFormat="1">
      <c r="A48" s="660" t="s">
        <v>153</v>
      </c>
      <c r="C48" s="641" t="s">
        <v>41</v>
      </c>
      <c r="D48" s="663" t="s">
        <v>16</v>
      </c>
      <c r="E48" s="497">
        <f>E47*B$20*B47</f>
        <v>0</v>
      </c>
      <c r="F48" s="470" t="s">
        <v>18</v>
      </c>
      <c r="G48" s="916"/>
      <c r="H48" s="916"/>
      <c r="I48" s="916"/>
      <c r="J48" s="902"/>
      <c r="K48" s="902"/>
      <c r="L48" s="506"/>
      <c r="M48" s="506"/>
      <c r="N48" s="506"/>
      <c r="O48" s="506"/>
      <c r="P48" s="506"/>
    </row>
    <row r="49" spans="1:16" ht="24">
      <c r="A49" s="660" t="s">
        <v>214</v>
      </c>
      <c r="B49" s="492">
        <v>24.6</v>
      </c>
      <c r="C49" s="483" t="s">
        <v>103</v>
      </c>
      <c r="D49" s="317" t="s">
        <v>201</v>
      </c>
      <c r="E49" s="625">
        <v>0.31</v>
      </c>
      <c r="F49" s="719" t="s">
        <v>252</v>
      </c>
      <c r="G49" s="998" t="s">
        <v>72</v>
      </c>
      <c r="H49" s="803" t="s">
        <v>433</v>
      </c>
      <c r="I49" s="954"/>
      <c r="J49" s="997"/>
      <c r="K49" s="875"/>
    </row>
    <row r="50" spans="1:16">
      <c r="A50" s="498" t="s">
        <v>35</v>
      </c>
      <c r="B50" s="495">
        <f>B49*B$20*B47</f>
        <v>0</v>
      </c>
      <c r="C50" s="641" t="s">
        <v>81</v>
      </c>
      <c r="D50" s="63" t="s">
        <v>27</v>
      </c>
      <c r="E50" s="625">
        <f>E49*B$20*B47</f>
        <v>0</v>
      </c>
      <c r="F50" s="45" t="s">
        <v>18</v>
      </c>
      <c r="G50" s="11"/>
      <c r="H50" s="11"/>
      <c r="I50" s="11"/>
      <c r="J50" s="619"/>
      <c r="K50" s="619"/>
    </row>
    <row r="51" spans="1:16" ht="24">
      <c r="A51" s="660" t="s">
        <v>215</v>
      </c>
      <c r="B51" s="492">
        <v>10.16</v>
      </c>
      <c r="C51" s="483" t="s">
        <v>103</v>
      </c>
      <c r="D51" s="63"/>
      <c r="E51" s="625"/>
      <c r="F51" s="618"/>
      <c r="G51" s="11"/>
      <c r="H51" s="11"/>
      <c r="I51" s="11"/>
      <c r="J51" s="619"/>
      <c r="K51" s="619"/>
    </row>
    <row r="52" spans="1:16">
      <c r="A52" s="498" t="s">
        <v>35</v>
      </c>
      <c r="B52" s="495">
        <f>B51*B$20*B47</f>
        <v>0</v>
      </c>
      <c r="C52" s="661" t="s">
        <v>81</v>
      </c>
      <c r="D52" s="63"/>
      <c r="E52" s="618"/>
      <c r="F52" s="618"/>
      <c r="G52" s="11"/>
      <c r="H52" s="11"/>
      <c r="I52" s="11"/>
      <c r="J52" s="619"/>
      <c r="K52" s="619"/>
    </row>
    <row r="53" spans="1:16">
      <c r="A53" s="488" t="s">
        <v>28</v>
      </c>
      <c r="B53" s="499">
        <f>B50+B52</f>
        <v>0</v>
      </c>
      <c r="C53" s="661" t="s">
        <v>18</v>
      </c>
      <c r="D53" s="663" t="s">
        <v>36</v>
      </c>
      <c r="E53" s="500">
        <f>E48+E50</f>
        <v>0</v>
      </c>
      <c r="F53" s="470" t="s">
        <v>18</v>
      </c>
      <c r="G53" s="11"/>
      <c r="H53" s="11"/>
      <c r="I53" s="11"/>
      <c r="J53" s="619"/>
      <c r="K53" s="619"/>
    </row>
    <row r="54" spans="1:16">
      <c r="A54" s="488"/>
      <c r="B54" s="499"/>
      <c r="C54" s="661"/>
      <c r="D54" s="663"/>
      <c r="E54" s="556"/>
      <c r="F54" s="470"/>
    </row>
    <row r="55" spans="1:16">
      <c r="A55" s="435" t="s">
        <v>74</v>
      </c>
      <c r="B55" s="559"/>
      <c r="C55" s="661"/>
      <c r="D55" s="428" t="s">
        <v>74</v>
      </c>
      <c r="E55" s="556"/>
      <c r="F55" s="470"/>
      <c r="H55" s="490"/>
      <c r="I55" s="490"/>
      <c r="J55" s="490"/>
      <c r="K55" s="490"/>
      <c r="L55" s="490"/>
      <c r="M55" s="490"/>
      <c r="N55" s="490"/>
      <c r="O55" s="490"/>
      <c r="P55" s="490"/>
    </row>
    <row r="56" spans="1:16" s="490" customFormat="1" ht="24">
      <c r="A56" s="488" t="s">
        <v>14</v>
      </c>
      <c r="B56" s="316">
        <v>0.01</v>
      </c>
      <c r="C56" s="641"/>
      <c r="D56" s="494" t="s">
        <v>247</v>
      </c>
      <c r="E56" s="499">
        <f>B60</f>
        <v>3.2759999999999998</v>
      </c>
      <c r="F56" s="661" t="s">
        <v>18</v>
      </c>
      <c r="G56" s="576"/>
      <c r="H56" s="345"/>
      <c r="I56" s="506"/>
      <c r="J56" s="506"/>
      <c r="K56" s="506"/>
      <c r="L56" s="506"/>
      <c r="M56" s="506"/>
      <c r="N56" s="506"/>
      <c r="O56" s="466"/>
      <c r="P56" s="466"/>
    </row>
    <row r="57" spans="1:16" s="466" customFormat="1">
      <c r="A57" s="488" t="s">
        <v>205</v>
      </c>
      <c r="B57" s="492">
        <v>120</v>
      </c>
      <c r="C57" s="641" t="s">
        <v>15</v>
      </c>
      <c r="D57" s="496" t="s">
        <v>25</v>
      </c>
      <c r="E57" s="475">
        <f>E$15</f>
        <v>0.1</v>
      </c>
      <c r="F57" s="481" t="s">
        <v>20</v>
      </c>
      <c r="G57" s="576"/>
      <c r="H57" s="1004" t="s">
        <v>388</v>
      </c>
      <c r="I57" s="260"/>
      <c r="J57" s="260"/>
      <c r="K57" s="256"/>
      <c r="L57" s="256"/>
      <c r="M57" s="506"/>
      <c r="N57" s="506"/>
      <c r="O57" s="506"/>
      <c r="P57" s="506"/>
    </row>
    <row r="58" spans="1:16">
      <c r="A58" s="32" t="s">
        <v>42</v>
      </c>
      <c r="B58"/>
      <c r="C58" s="621" t="s">
        <v>41</v>
      </c>
      <c r="D58" s="663" t="s">
        <v>250</v>
      </c>
      <c r="E58" s="499">
        <f>E56*E57</f>
        <v>0.3276</v>
      </c>
      <c r="F58" s="470" t="s">
        <v>18</v>
      </c>
      <c r="G58" s="490" t="s">
        <v>20</v>
      </c>
      <c r="H58" s="1004"/>
      <c r="I58" s="260"/>
      <c r="J58" s="265"/>
      <c r="K58" s="260"/>
      <c r="L58" s="286"/>
    </row>
    <row r="59" spans="1:16" ht="24">
      <c r="A59" s="660" t="s">
        <v>365</v>
      </c>
      <c r="B59" s="436">
        <v>2.73</v>
      </c>
      <c r="C59" s="641" t="s">
        <v>43</v>
      </c>
      <c r="D59" s="433" t="s">
        <v>249</v>
      </c>
      <c r="E59" s="499">
        <f>B62</f>
        <v>3.2880000000000007</v>
      </c>
      <c r="F59" s="470" t="s">
        <v>18</v>
      </c>
      <c r="G59" s="490"/>
      <c r="H59" s="1004"/>
      <c r="I59" s="917"/>
      <c r="J59" s="917"/>
      <c r="K59" s="917"/>
      <c r="L59" s="917"/>
    </row>
    <row r="60" spans="1:16" ht="15">
      <c r="A60" s="431" t="s">
        <v>247</v>
      </c>
      <c r="B60" s="499">
        <f>B56*B57*B59</f>
        <v>3.2759999999999998</v>
      </c>
      <c r="C60" s="641" t="s">
        <v>18</v>
      </c>
      <c r="D60" s="496" t="s">
        <v>57</v>
      </c>
      <c r="E60" s="475">
        <f>E$15</f>
        <v>0.1</v>
      </c>
      <c r="F60" s="481" t="s">
        <v>20</v>
      </c>
      <c r="G60" s="576"/>
      <c r="H60" s="345"/>
      <c r="L60" s="466"/>
    </row>
    <row r="61" spans="1:16" ht="24">
      <c r="A61" s="660" t="s">
        <v>366</v>
      </c>
      <c r="B61" s="436">
        <v>2.74</v>
      </c>
      <c r="C61" s="641" t="s">
        <v>43</v>
      </c>
      <c r="D61" s="663" t="s">
        <v>251</v>
      </c>
      <c r="E61" s="499">
        <f>E59*E60</f>
        <v>0.32880000000000009</v>
      </c>
      <c r="F61" s="470" t="s">
        <v>18</v>
      </c>
      <c r="H61" s="466"/>
      <c r="I61" s="466"/>
      <c r="J61" s="466"/>
      <c r="K61" s="466"/>
    </row>
    <row r="62" spans="1:16">
      <c r="A62" s="488" t="s">
        <v>248</v>
      </c>
      <c r="B62" s="499">
        <f>B61*B56*B57</f>
        <v>3.2880000000000007</v>
      </c>
      <c r="C62" s="641" t="s">
        <v>18</v>
      </c>
      <c r="D62" s="663" t="s">
        <v>36</v>
      </c>
      <c r="E62" s="499">
        <f>E58+E61</f>
        <v>0.65640000000000009</v>
      </c>
      <c r="F62" s="470" t="s">
        <v>18</v>
      </c>
      <c r="G62" s="466"/>
    </row>
    <row r="63" spans="1:16">
      <c r="A63" s="431" t="s">
        <v>28</v>
      </c>
      <c r="B63" s="499">
        <f>B60+B62</f>
        <v>6.5640000000000001</v>
      </c>
      <c r="C63" s="641" t="s">
        <v>18</v>
      </c>
      <c r="D63" s="663"/>
    </row>
    <row r="64" spans="1:16">
      <c r="A64" s="488"/>
      <c r="B64" s="499"/>
      <c r="C64" s="641"/>
      <c r="D64" s="663"/>
      <c r="E64" s="499"/>
      <c r="F64" s="470"/>
    </row>
    <row r="65" spans="1:21">
      <c r="A65" s="435" t="s">
        <v>12</v>
      </c>
      <c r="B65" s="563" t="s">
        <v>31</v>
      </c>
      <c r="C65" s="641"/>
      <c r="D65" s="428" t="s">
        <v>12</v>
      </c>
      <c r="E65" s="563" t="s">
        <v>31</v>
      </c>
      <c r="F65" s="470"/>
    </row>
    <row r="66" spans="1:21">
      <c r="A66" s="567"/>
      <c r="B66" s="436"/>
      <c r="C66" s="641"/>
      <c r="D66" s="568"/>
      <c r="E66" s="492"/>
      <c r="F66" s="470"/>
      <c r="H66" s="677"/>
    </row>
    <row r="67" spans="1:21" ht="24" customHeight="1">
      <c r="A67" s="435" t="s">
        <v>13</v>
      </c>
      <c r="B67" s="436"/>
      <c r="C67" s="641"/>
      <c r="D67" s="428" t="s">
        <v>13</v>
      </c>
      <c r="E67" s="492"/>
      <c r="F67" s="470"/>
      <c r="G67" s="490"/>
    </row>
    <row r="68" spans="1:21" ht="24" customHeight="1">
      <c r="A68" s="660" t="s">
        <v>70</v>
      </c>
      <c r="B68" s="907">
        <f>B53+B63</f>
        <v>6.5640000000000001</v>
      </c>
      <c r="C68" s="641" t="s">
        <v>18</v>
      </c>
      <c r="D68" s="433" t="s">
        <v>38</v>
      </c>
      <c r="E68" s="907">
        <f>E53+E62</f>
        <v>0.65640000000000009</v>
      </c>
      <c r="F68" s="470" t="s">
        <v>18</v>
      </c>
      <c r="G68" s="505"/>
      <c r="H68" s="730"/>
      <c r="I68" s="730"/>
      <c r="J68" s="730"/>
      <c r="K68" s="730"/>
      <c r="L68" s="730"/>
      <c r="M68" s="730"/>
      <c r="N68" s="730"/>
      <c r="O68" s="730"/>
      <c r="P68" s="718"/>
      <c r="Q68" s="718"/>
      <c r="R68" s="718"/>
      <c r="S68" s="718"/>
      <c r="T68" s="718"/>
      <c r="U68" s="718"/>
    </row>
    <row r="69" spans="1:21" ht="12.75" customHeight="1">
      <c r="A69" s="438"/>
      <c r="B69" s="115"/>
      <c r="C69" s="438"/>
      <c r="D69" s="438"/>
      <c r="E69" s="115"/>
      <c r="F69" s="45"/>
      <c r="H69" s="730"/>
      <c r="I69" s="730"/>
      <c r="J69" s="730"/>
      <c r="K69" s="730"/>
      <c r="L69" s="730"/>
      <c r="M69" s="730"/>
      <c r="N69" s="730"/>
      <c r="O69" s="730"/>
      <c r="P69" s="676"/>
      <c r="Q69" s="676"/>
      <c r="R69" s="676"/>
      <c r="S69" s="676"/>
      <c r="T69" s="676"/>
      <c r="U69" s="676"/>
    </row>
    <row r="70" spans="1:21" ht="52.5" customHeight="1">
      <c r="A70" s="178" t="s">
        <v>367</v>
      </c>
      <c r="C70" s="438"/>
      <c r="D70" s="438"/>
      <c r="E70" s="536"/>
      <c r="F70" s="536"/>
      <c r="H70" s="730"/>
      <c r="I70" s="730"/>
      <c r="J70" s="730"/>
      <c r="K70" s="730"/>
      <c r="L70" s="730"/>
      <c r="M70" s="730"/>
      <c r="N70" s="730"/>
      <c r="O70" s="730"/>
      <c r="P70" s="676"/>
      <c r="Q70" s="676"/>
      <c r="R70" s="676"/>
      <c r="S70" s="676"/>
      <c r="T70" s="676"/>
      <c r="U70" s="676"/>
    </row>
    <row r="71" spans="1:21" ht="33">
      <c r="A71" s="178" t="s">
        <v>206</v>
      </c>
      <c r="C71" s="438"/>
      <c r="D71" s="438"/>
      <c r="E71" s="536"/>
      <c r="F71" s="536"/>
      <c r="H71" s="720"/>
      <c r="I71" s="720"/>
      <c r="J71" s="720"/>
      <c r="K71" s="720"/>
      <c r="L71" s="720"/>
      <c r="M71" s="720"/>
      <c r="N71" s="720"/>
      <c r="O71" s="720"/>
      <c r="P71" s="676"/>
      <c r="Q71" s="676"/>
      <c r="R71" s="676"/>
      <c r="S71" s="676"/>
      <c r="T71" s="676"/>
      <c r="U71" s="676"/>
    </row>
    <row r="72" spans="1:21" ht="16.5">
      <c r="A72" s="898" t="s">
        <v>362</v>
      </c>
      <c r="C72" s="438"/>
      <c r="D72" s="578" t="s">
        <v>20</v>
      </c>
      <c r="E72" s="536"/>
      <c r="F72" s="536"/>
      <c r="H72" s="678"/>
      <c r="I72" s="678"/>
      <c r="J72" s="678"/>
      <c r="K72" s="678"/>
      <c r="L72" s="678"/>
      <c r="M72" s="678"/>
      <c r="N72" s="678"/>
      <c r="O72" s="678"/>
      <c r="P72" s="676"/>
      <c r="Q72" s="676"/>
      <c r="R72" s="676"/>
      <c r="S72" s="676"/>
      <c r="T72" s="676"/>
      <c r="U72" s="676"/>
    </row>
    <row r="73" spans="1:21" ht="57.75">
      <c r="A73" s="178" t="s">
        <v>363</v>
      </c>
      <c r="B73" s="579"/>
      <c r="D73" s="578" t="s">
        <v>20</v>
      </c>
      <c r="E73" s="536" t="s">
        <v>20</v>
      </c>
      <c r="F73" s="536"/>
      <c r="H73" s="1263"/>
      <c r="I73" s="1263"/>
      <c r="J73" s="1263"/>
      <c r="K73" s="1263"/>
      <c r="L73" s="1263"/>
      <c r="M73" s="1263"/>
      <c r="N73" s="1263"/>
      <c r="O73" s="1263"/>
    </row>
    <row r="74" spans="1:21">
      <c r="B74" s="579"/>
      <c r="D74" s="578"/>
      <c r="E74" s="536"/>
      <c r="F74" s="536"/>
      <c r="H74" s="575"/>
      <c r="I74" s="466"/>
      <c r="J74" s="466"/>
      <c r="K74" s="466"/>
    </row>
  </sheetData>
  <mergeCells count="3">
    <mergeCell ref="B4:D4"/>
    <mergeCell ref="B5:C5"/>
    <mergeCell ref="B6:C6"/>
  </mergeCells>
  <hyperlinks>
    <hyperlink ref="H6" location="'M&amp;L Granules data'!A1" display="Anmerkung: Berechnung indikative Werte M&amp;L Granules: siehe Tabellenblatt &quot;M&amp;L Granules data&quot;"/>
  </hyperlink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sheetPr>
  <dimension ref="A1:U79"/>
  <sheetViews>
    <sheetView zoomScaleNormal="100" workbookViewId="0"/>
  </sheetViews>
  <sheetFormatPr baseColWidth="10" defaultRowHeight="12.75"/>
  <cols>
    <col min="1" max="1" width="30.5703125" customWidth="1"/>
    <col min="2" max="2" width="14.42578125" customWidth="1"/>
    <col min="3" max="3" width="17.28515625" customWidth="1"/>
    <col min="4" max="4" width="28.7109375" customWidth="1"/>
    <col min="5" max="5" width="15" style="1135" customWidth="1"/>
    <col min="6" max="6" width="15" customWidth="1"/>
    <col min="7" max="7" width="5.5703125" customWidth="1"/>
    <col min="8" max="8" width="22" customWidth="1"/>
    <col min="9" max="9" width="7.140625" customWidth="1"/>
  </cols>
  <sheetData>
    <row r="1" spans="1:19" ht="15">
      <c r="A1" s="1" t="s">
        <v>0</v>
      </c>
      <c r="B1" s="18"/>
      <c r="C1" s="17"/>
      <c r="D1" s="3"/>
      <c r="H1" s="925" t="s">
        <v>382</v>
      </c>
      <c r="I1" s="27" t="s">
        <v>20</v>
      </c>
    </row>
    <row r="2" spans="1:19" ht="15">
      <c r="A2" s="1" t="s">
        <v>1</v>
      </c>
      <c r="B2" s="1" t="s">
        <v>377</v>
      </c>
      <c r="D2" s="3"/>
      <c r="H2" s="398"/>
    </row>
    <row r="3" spans="1:19" ht="15.75" thickBot="1">
      <c r="A3" s="1"/>
      <c r="B3" s="1" t="s">
        <v>459</v>
      </c>
      <c r="C3" s="2"/>
      <c r="D3" s="3"/>
      <c r="H3" s="689" t="s">
        <v>460</v>
      </c>
    </row>
    <row r="4" spans="1:19" ht="15">
      <c r="A4" s="19"/>
      <c r="B4" s="1339" t="s">
        <v>2</v>
      </c>
      <c r="C4" s="1340"/>
      <c r="D4" s="1341"/>
      <c r="E4" s="57" t="s">
        <v>3</v>
      </c>
      <c r="F4" s="55"/>
      <c r="H4" s="1049" t="s">
        <v>392</v>
      </c>
    </row>
    <row r="5" spans="1:19" ht="14.25" customHeight="1">
      <c r="A5" s="20" t="s">
        <v>21</v>
      </c>
      <c r="B5" s="1362" t="s">
        <v>4</v>
      </c>
      <c r="C5" s="1363"/>
      <c r="D5" s="15" t="s">
        <v>66</v>
      </c>
      <c r="E5" s="58" t="s">
        <v>5</v>
      </c>
      <c r="F5" s="21" t="s">
        <v>6</v>
      </c>
      <c r="H5" s="1120" t="s">
        <v>393</v>
      </c>
    </row>
    <row r="6" spans="1:19" ht="14.25">
      <c r="A6" s="22"/>
      <c r="B6" s="1364" t="s">
        <v>7</v>
      </c>
      <c r="C6" s="1365"/>
      <c r="D6" s="16" t="s">
        <v>8</v>
      </c>
      <c r="E6" s="56" t="s">
        <v>7</v>
      </c>
      <c r="F6" s="23" t="s">
        <v>8</v>
      </c>
      <c r="H6" s="157"/>
    </row>
    <row r="7" spans="1:19" ht="14.25">
      <c r="A7" s="24" t="s">
        <v>22</v>
      </c>
      <c r="B7" s="1134"/>
      <c r="C7" s="941"/>
      <c r="D7" s="942" t="s">
        <v>20</v>
      </c>
      <c r="E7" s="1081" t="s">
        <v>20</v>
      </c>
      <c r="F7" s="943" t="s">
        <v>20</v>
      </c>
      <c r="H7" s="689"/>
    </row>
    <row r="8" spans="1:19" ht="14.25">
      <c r="A8" s="24" t="s">
        <v>24</v>
      </c>
      <c r="B8" s="1134"/>
      <c r="C8" s="941"/>
      <c r="D8" s="942"/>
      <c r="E8" s="1081"/>
      <c r="F8" s="943"/>
      <c r="H8" s="1049"/>
    </row>
    <row r="9" spans="1:19" ht="15.75">
      <c r="A9" s="25" t="s">
        <v>23</v>
      </c>
      <c r="B9" s="1079"/>
      <c r="C9" s="946"/>
      <c r="D9" s="947"/>
      <c r="E9" s="1083"/>
      <c r="F9" s="948" t="s">
        <v>20</v>
      </c>
      <c r="H9" s="1131"/>
    </row>
    <row r="10" spans="1:19" ht="15" thickBot="1">
      <c r="A10" s="26" t="s">
        <v>29</v>
      </c>
      <c r="B10" s="1082" t="s">
        <v>20</v>
      </c>
      <c r="C10" s="809"/>
      <c r="D10" s="950" t="s">
        <v>20</v>
      </c>
      <c r="E10" s="1084" t="s">
        <v>20</v>
      </c>
      <c r="F10" s="810" t="s">
        <v>20</v>
      </c>
    </row>
    <row r="11" spans="1:19" ht="14.25">
      <c r="A11" s="5"/>
      <c r="B11" s="5"/>
      <c r="C11" s="6"/>
      <c r="D11" s="6"/>
      <c r="E11" s="7"/>
      <c r="F11" s="618"/>
    </row>
    <row r="12" spans="1:19" s="618" customFormat="1">
      <c r="A12" s="105" t="s">
        <v>9</v>
      </c>
      <c r="B12" s="105"/>
      <c r="C12" s="43"/>
      <c r="D12" s="43"/>
      <c r="E12" s="75"/>
      <c r="F12" s="75"/>
    </row>
    <row r="13" spans="1:19" s="618" customFormat="1">
      <c r="A13" s="43" t="s">
        <v>30</v>
      </c>
      <c r="B13" s="203" t="s">
        <v>360</v>
      </c>
      <c r="C13" s="350"/>
      <c r="D13" s="43"/>
      <c r="E13" s="61" t="s">
        <v>67</v>
      </c>
      <c r="F13" s="61" t="s">
        <v>54</v>
      </c>
      <c r="M13" s="620"/>
      <c r="N13" s="620"/>
    </row>
    <row r="14" spans="1:19" s="618" customFormat="1">
      <c r="A14" s="43" t="s">
        <v>53</v>
      </c>
      <c r="B14" s="351">
        <v>0.01</v>
      </c>
      <c r="C14" s="634" t="s">
        <v>20</v>
      </c>
      <c r="D14" s="88" t="s">
        <v>60</v>
      </c>
      <c r="E14" s="106">
        <v>1</v>
      </c>
      <c r="F14" s="107" t="s">
        <v>68</v>
      </c>
      <c r="G14" s="811" t="s">
        <v>59</v>
      </c>
      <c r="H14" s="875"/>
      <c r="I14" s="875"/>
      <c r="J14" s="875"/>
      <c r="K14" s="812" t="s">
        <v>62</v>
      </c>
      <c r="L14" s="875"/>
      <c r="M14" s="812" t="s">
        <v>409</v>
      </c>
      <c r="N14" s="875"/>
      <c r="O14" s="883"/>
      <c r="P14" s="875"/>
      <c r="Q14" s="875"/>
      <c r="R14" s="875"/>
      <c r="S14" s="875"/>
    </row>
    <row r="15" spans="1:19" s="618" customFormat="1">
      <c r="A15" s="43" t="s">
        <v>48</v>
      </c>
      <c r="B15" s="351" t="s">
        <v>26</v>
      </c>
      <c r="C15" s="634" t="s">
        <v>20</v>
      </c>
      <c r="D15" s="731" t="s">
        <v>273</v>
      </c>
      <c r="E15" s="108">
        <v>0.2</v>
      </c>
      <c r="F15" s="107" t="s">
        <v>373</v>
      </c>
      <c r="G15" s="1031">
        <v>1</v>
      </c>
      <c r="H15" s="877" t="s">
        <v>139</v>
      </c>
      <c r="I15" s="875"/>
      <c r="J15" s="875"/>
      <c r="K15" s="960">
        <v>1</v>
      </c>
      <c r="L15" s="887" t="s">
        <v>55</v>
      </c>
      <c r="M15" s="960">
        <v>1</v>
      </c>
      <c r="N15" s="887" t="s">
        <v>55</v>
      </c>
      <c r="O15" s="883"/>
      <c r="P15" s="875"/>
      <c r="Q15" s="875"/>
      <c r="R15" s="875"/>
      <c r="S15" s="875"/>
    </row>
    <row r="16" spans="1:19" s="618" customFormat="1">
      <c r="A16" s="43" t="s">
        <v>49</v>
      </c>
      <c r="B16" s="353" t="s">
        <v>26</v>
      </c>
      <c r="C16" s="634"/>
      <c r="D16" s="732" t="s">
        <v>193</v>
      </c>
      <c r="E16" s="90">
        <v>0.1</v>
      </c>
      <c r="F16" s="91" t="s">
        <v>61</v>
      </c>
      <c r="G16" s="875"/>
      <c r="H16" s="877" t="s">
        <v>429</v>
      </c>
      <c r="I16" s="877"/>
      <c r="J16" s="875"/>
      <c r="K16" s="963">
        <v>0.1</v>
      </c>
      <c r="L16" s="887" t="s">
        <v>457</v>
      </c>
      <c r="M16" s="960">
        <v>0.1</v>
      </c>
      <c r="N16" s="877" t="s">
        <v>61</v>
      </c>
      <c r="O16" s="875"/>
      <c r="P16" s="875"/>
      <c r="Q16" s="875"/>
      <c r="R16" s="875"/>
      <c r="S16" s="875"/>
    </row>
    <row r="17" spans="1:19" s="618" customFormat="1">
      <c r="A17" s="43" t="s">
        <v>50</v>
      </c>
      <c r="B17" s="353" t="s">
        <v>26</v>
      </c>
      <c r="C17" s="634"/>
      <c r="D17" s="43"/>
      <c r="E17" s="43"/>
      <c r="F17" s="43"/>
      <c r="G17" s="1031">
        <v>10</v>
      </c>
      <c r="H17" s="877" t="s">
        <v>423</v>
      </c>
      <c r="I17" s="1198"/>
      <c r="J17" s="1198"/>
      <c r="K17" s="875"/>
      <c r="L17" s="875"/>
      <c r="M17" s="960">
        <v>0.05</v>
      </c>
      <c r="N17" s="877" t="s">
        <v>61</v>
      </c>
      <c r="O17" s="877" t="s">
        <v>430</v>
      </c>
      <c r="P17" s="877"/>
      <c r="Q17" s="875"/>
      <c r="R17" s="875"/>
      <c r="S17" s="875"/>
    </row>
    <row r="18" spans="1:19" s="618" customFormat="1">
      <c r="A18"/>
      <c r="B18" s="11"/>
      <c r="C18" s="12"/>
      <c r="D18" s="43"/>
      <c r="E18" s="43"/>
      <c r="F18" s="43"/>
      <c r="G18" s="1031">
        <v>20</v>
      </c>
      <c r="H18" s="877" t="s">
        <v>424</v>
      </c>
      <c r="I18" s="902"/>
      <c r="J18" s="902"/>
      <c r="K18" s="963"/>
      <c r="L18" s="887"/>
      <c r="M18" s="877"/>
      <c r="N18" s="875"/>
      <c r="O18" s="887"/>
      <c r="P18" s="877"/>
      <c r="Q18" s="875"/>
      <c r="R18" s="875"/>
      <c r="S18" s="875"/>
    </row>
    <row r="19" spans="1:19" s="618" customFormat="1" ht="14.25">
      <c r="A19" s="51" t="s">
        <v>22</v>
      </c>
      <c r="B19" s="51"/>
      <c r="C19" s="52"/>
      <c r="D19" s="52"/>
      <c r="E19" s="52"/>
      <c r="F19" s="51" t="s">
        <v>20</v>
      </c>
      <c r="G19" s="1031">
        <v>40</v>
      </c>
      <c r="H19" s="877" t="s">
        <v>425</v>
      </c>
      <c r="I19" s="902"/>
      <c r="J19" s="902"/>
      <c r="K19" s="875"/>
      <c r="L19" s="875"/>
      <c r="M19" s="875"/>
      <c r="N19" s="875"/>
      <c r="O19" s="887"/>
      <c r="P19" s="877"/>
      <c r="Q19" s="902"/>
      <c r="R19" s="875"/>
      <c r="S19" s="875"/>
    </row>
    <row r="20" spans="1:19" s="618" customFormat="1" ht="15" thickBot="1">
      <c r="A20" s="71" t="s">
        <v>10</v>
      </c>
      <c r="B20" s="72" t="s">
        <v>2</v>
      </c>
      <c r="C20" s="73"/>
      <c r="D20" s="85" t="s">
        <v>10</v>
      </c>
      <c r="E20" s="74" t="s">
        <v>3</v>
      </c>
      <c r="F20" s="83"/>
      <c r="H20" s="103"/>
      <c r="I20" s="626"/>
      <c r="J20" s="626"/>
      <c r="L20" s="626"/>
      <c r="M20" s="620"/>
    </row>
    <row r="21" spans="1:19" s="618" customFormat="1" ht="25.5">
      <c r="A21" s="46" t="s">
        <v>65</v>
      </c>
      <c r="B21" s="622"/>
      <c r="C21" s="42"/>
      <c r="D21" s="46" t="s">
        <v>65</v>
      </c>
      <c r="E21" s="45"/>
      <c r="F21" s="67"/>
      <c r="H21" s="103"/>
      <c r="I21" s="626"/>
      <c r="J21" s="626"/>
      <c r="L21" s="626"/>
      <c r="M21" s="620"/>
    </row>
    <row r="22" spans="1:19" s="618" customFormat="1">
      <c r="A22" s="30" t="s">
        <v>14</v>
      </c>
      <c r="B22" s="38">
        <v>0.01</v>
      </c>
      <c r="C22" s="621"/>
      <c r="D22" s="62" t="s">
        <v>33</v>
      </c>
      <c r="E22" s="50">
        <f>B26</f>
        <v>1.84</v>
      </c>
      <c r="F22" s="45" t="s">
        <v>19</v>
      </c>
      <c r="H22" s="261"/>
      <c r="I22" s="260"/>
      <c r="J22" s="256"/>
      <c r="K22" s="875"/>
      <c r="M22" s="620"/>
    </row>
    <row r="23" spans="1:19" s="618" customFormat="1" ht="12.75" customHeight="1">
      <c r="A23" s="30" t="s">
        <v>63</v>
      </c>
      <c r="B23" s="37">
        <v>120</v>
      </c>
      <c r="C23" s="621" t="s">
        <v>15</v>
      </c>
      <c r="D23" s="89" t="s">
        <v>56</v>
      </c>
      <c r="E23" s="93">
        <f>E$14</f>
        <v>1</v>
      </c>
      <c r="F23" s="35"/>
      <c r="H23" s="268"/>
      <c r="I23" s="266"/>
      <c r="J23" s="293"/>
      <c r="K23" s="902"/>
      <c r="L23" s="619"/>
    </row>
    <row r="24" spans="1:19" s="618" customFormat="1">
      <c r="A24" s="30" t="s">
        <v>42</v>
      </c>
      <c r="B24"/>
      <c r="C24" s="621" t="s">
        <v>41</v>
      </c>
      <c r="D24" s="62" t="s">
        <v>34</v>
      </c>
      <c r="E24" s="50">
        <f>E22/E23</f>
        <v>1.84</v>
      </c>
      <c r="F24" s="45" t="s">
        <v>19</v>
      </c>
      <c r="H24" s="268"/>
      <c r="I24" s="266"/>
      <c r="J24" s="626"/>
      <c r="K24" s="902"/>
      <c r="L24" s="619"/>
    </row>
    <row r="25" spans="1:19" s="618" customFormat="1" ht="12.75" customHeight="1">
      <c r="A25" s="630" t="s">
        <v>254</v>
      </c>
      <c r="B25" s="37">
        <v>184</v>
      </c>
      <c r="C25" s="621" t="s">
        <v>19</v>
      </c>
      <c r="D25" s="62" t="s">
        <v>32</v>
      </c>
      <c r="E25" s="50">
        <f>E24*B23/480</f>
        <v>0.46</v>
      </c>
      <c r="F25" s="45" t="s">
        <v>19</v>
      </c>
      <c r="G25" s="619"/>
      <c r="H25" s="268"/>
      <c r="I25" s="887"/>
      <c r="J25" s="626"/>
      <c r="K25" s="902"/>
      <c r="L25" s="619"/>
    </row>
    <row r="26" spans="1:19" s="618" customFormat="1" ht="12.75" customHeight="1">
      <c r="A26" s="30" t="s">
        <v>33</v>
      </c>
      <c r="B26" s="50">
        <f>B25*B22</f>
        <v>1.84</v>
      </c>
      <c r="C26" s="621" t="s">
        <v>19</v>
      </c>
      <c r="D26" s="62"/>
      <c r="E26" s="50"/>
      <c r="F26" s="45"/>
      <c r="G26" s="619"/>
      <c r="H26" s="1004" t="s">
        <v>388</v>
      </c>
    </row>
    <row r="27" spans="1:19" s="618" customFormat="1">
      <c r="A27" s="30" t="s">
        <v>32</v>
      </c>
      <c r="B27" s="50">
        <f>B26*B23/480</f>
        <v>0.46</v>
      </c>
      <c r="C27" s="621" t="s">
        <v>19</v>
      </c>
      <c r="D27" s="65"/>
      <c r="E27" s="47"/>
      <c r="F27" s="67"/>
      <c r="G27" s="619"/>
      <c r="H27" s="1004"/>
    </row>
    <row r="28" spans="1:19" s="618" customFormat="1">
      <c r="A28" s="82"/>
      <c r="B28" s="37"/>
      <c r="C28" s="42"/>
      <c r="D28" s="65"/>
      <c r="E28" s="47"/>
      <c r="F28" s="67"/>
      <c r="G28" s="619"/>
      <c r="H28" s="1004"/>
    </row>
    <row r="29" spans="1:19" s="618" customFormat="1">
      <c r="A29" s="33" t="s">
        <v>12</v>
      </c>
      <c r="B29" s="172" t="s">
        <v>31</v>
      </c>
      <c r="C29" s="42"/>
      <c r="D29" s="68" t="s">
        <v>12</v>
      </c>
      <c r="E29" s="69" t="s">
        <v>31</v>
      </c>
      <c r="F29" s="79"/>
      <c r="G29" s="619"/>
    </row>
    <row r="30" spans="1:19" s="618" customFormat="1">
      <c r="A30" s="82" t="s">
        <v>20</v>
      </c>
      <c r="B30" s="37"/>
      <c r="C30" s="42" t="s">
        <v>20</v>
      </c>
      <c r="D30" s="65"/>
      <c r="E30" s="47"/>
      <c r="F30" s="67"/>
      <c r="G30" s="619"/>
    </row>
    <row r="31" spans="1:19" s="618" customFormat="1">
      <c r="A31" s="33" t="s">
        <v>13</v>
      </c>
      <c r="B31" s="37"/>
      <c r="C31" s="42"/>
      <c r="D31" s="68" t="s">
        <v>13</v>
      </c>
      <c r="E31" s="47"/>
      <c r="F31" s="67"/>
      <c r="G31" s="619"/>
    </row>
    <row r="32" spans="1:19" s="618" customFormat="1" ht="24">
      <c r="A32" s="30" t="s">
        <v>39</v>
      </c>
      <c r="B32" s="50">
        <f>B27</f>
        <v>0.46</v>
      </c>
      <c r="C32" s="621" t="s">
        <v>19</v>
      </c>
      <c r="D32" s="62" t="s">
        <v>40</v>
      </c>
      <c r="E32" s="50">
        <f>E25</f>
        <v>0.46</v>
      </c>
      <c r="F32" s="45" t="s">
        <v>19</v>
      </c>
      <c r="G32" s="619"/>
    </row>
    <row r="33" spans="1:18" s="618" customFormat="1">
      <c r="A33" s="54"/>
      <c r="B33" s="37"/>
      <c r="C33" s="42"/>
      <c r="D33" s="70"/>
      <c r="E33" s="86"/>
      <c r="F33" s="67"/>
      <c r="J33" s="619"/>
      <c r="K33" s="619"/>
    </row>
    <row r="34" spans="1:18" s="618" customFormat="1" ht="15" customHeight="1" thickBot="1">
      <c r="A34" s="71" t="s">
        <v>11</v>
      </c>
      <c r="B34" s="84" t="s">
        <v>2</v>
      </c>
      <c r="C34" s="76"/>
      <c r="D34" s="80" t="s">
        <v>11</v>
      </c>
      <c r="E34" s="151" t="s">
        <v>3</v>
      </c>
      <c r="F34" s="81"/>
      <c r="G34" s="11" t="s">
        <v>20</v>
      </c>
      <c r="H34" s="11"/>
      <c r="I34" s="11"/>
      <c r="J34" s="619"/>
      <c r="K34" s="619"/>
    </row>
    <row r="35" spans="1:18" s="618" customFormat="1" ht="25.5">
      <c r="A35" s="46" t="s">
        <v>65</v>
      </c>
      <c r="B35" s="37"/>
      <c r="C35" s="621"/>
      <c r="D35" s="66" t="s">
        <v>65</v>
      </c>
      <c r="E35" s="47"/>
      <c r="F35" s="45"/>
      <c r="G35" s="11" t="s">
        <v>20</v>
      </c>
      <c r="H35" s="11"/>
      <c r="I35" s="11"/>
      <c r="J35" s="11"/>
      <c r="K35" s="619"/>
    </row>
    <row r="36" spans="1:18" s="619" customFormat="1" ht="24">
      <c r="A36" s="41" t="s">
        <v>14</v>
      </c>
      <c r="B36" s="38">
        <v>0.01</v>
      </c>
      <c r="C36" s="621"/>
      <c r="D36" s="317" t="s">
        <v>375</v>
      </c>
      <c r="E36" s="47">
        <v>2.31</v>
      </c>
      <c r="F36" s="45" t="s">
        <v>43</v>
      </c>
      <c r="G36" s="998" t="s">
        <v>72</v>
      </c>
      <c r="H36" s="803" t="s">
        <v>432</v>
      </c>
      <c r="I36" s="954"/>
      <c r="J36" s="997"/>
      <c r="K36" s="875"/>
      <c r="L36" s="917"/>
    </row>
    <row r="37" spans="1:18" s="618" customFormat="1">
      <c r="A37" s="41" t="s">
        <v>64</v>
      </c>
      <c r="B37" s="37">
        <v>120</v>
      </c>
      <c r="C37" s="621" t="s">
        <v>15</v>
      </c>
      <c r="D37" s="63" t="s">
        <v>16</v>
      </c>
      <c r="E37" s="625">
        <f>E36*B37*B36</f>
        <v>2.7719999999999998</v>
      </c>
      <c r="F37" s="45" t="s">
        <v>18</v>
      </c>
      <c r="H37" s="1004" t="s">
        <v>388</v>
      </c>
    </row>
    <row r="38" spans="1:18" ht="12.75" customHeight="1">
      <c r="A38" s="30" t="s">
        <v>42</v>
      </c>
      <c r="B38" s="1346" t="s">
        <v>41</v>
      </c>
      <c r="C38" s="1355"/>
      <c r="D38" s="63" t="s">
        <v>17</v>
      </c>
      <c r="E38" s="625">
        <f>B42</f>
        <v>182.4</v>
      </c>
      <c r="F38" s="45" t="s">
        <v>18</v>
      </c>
      <c r="G38" s="619" t="s">
        <v>20</v>
      </c>
      <c r="H38" s="1004"/>
      <c r="I38" s="618"/>
      <c r="J38" s="618"/>
      <c r="K38" s="618"/>
      <c r="L38" s="618"/>
      <c r="M38" s="618"/>
      <c r="N38" s="618"/>
      <c r="O38" s="618"/>
      <c r="P38" s="618"/>
      <c r="Q38" s="618"/>
      <c r="R38" s="618"/>
    </row>
    <row r="39" spans="1:18">
      <c r="A39" s="31" t="s">
        <v>380</v>
      </c>
      <c r="B39" s="37">
        <v>31.42</v>
      </c>
      <c r="C39" s="621" t="s">
        <v>43</v>
      </c>
      <c r="D39" s="34" t="s">
        <v>57</v>
      </c>
      <c r="E39" s="38">
        <f>E$15</f>
        <v>0.2</v>
      </c>
      <c r="F39" s="36" t="s">
        <v>20</v>
      </c>
      <c r="G39" s="619"/>
      <c r="H39" s="1004"/>
      <c r="I39" s="618"/>
      <c r="J39" s="618"/>
      <c r="K39" s="618"/>
      <c r="L39" s="618"/>
      <c r="M39" s="618"/>
      <c r="N39" s="618"/>
      <c r="O39" s="618"/>
      <c r="P39" s="618"/>
      <c r="Q39" s="618"/>
      <c r="R39" s="618"/>
    </row>
    <row r="40" spans="1:18">
      <c r="A40" s="41" t="s">
        <v>35</v>
      </c>
      <c r="B40" s="87">
        <f>B39*B36*B37</f>
        <v>37.704000000000008</v>
      </c>
      <c r="C40" s="621" t="s">
        <v>18</v>
      </c>
      <c r="D40" s="63" t="s">
        <v>27</v>
      </c>
      <c r="E40" s="625">
        <f>E38*E39</f>
        <v>36.480000000000004</v>
      </c>
      <c r="F40" s="45" t="s">
        <v>18</v>
      </c>
      <c r="I40" s="618"/>
      <c r="J40" s="618"/>
      <c r="K40" s="618"/>
      <c r="L40" s="618"/>
      <c r="M40" s="618"/>
      <c r="N40" s="618"/>
      <c r="O40" s="618"/>
      <c r="P40" s="618"/>
      <c r="Q40" s="618"/>
      <c r="R40" s="618"/>
    </row>
    <row r="41" spans="1:18" ht="24">
      <c r="A41" s="32" t="s">
        <v>374</v>
      </c>
      <c r="B41" s="37">
        <v>152</v>
      </c>
      <c r="C41" s="621" t="s">
        <v>43</v>
      </c>
      <c r="E41" s="116"/>
      <c r="I41" s="618"/>
      <c r="J41" s="618"/>
      <c r="K41" s="618"/>
      <c r="L41" s="618"/>
      <c r="M41" s="618"/>
      <c r="N41" s="618"/>
      <c r="O41" s="618"/>
      <c r="P41" s="618"/>
      <c r="Q41" s="618"/>
      <c r="R41" s="618"/>
    </row>
    <row r="42" spans="1:18">
      <c r="A42" s="41" t="s">
        <v>17</v>
      </c>
      <c r="B42" s="39">
        <f>B41*B36*B37</f>
        <v>182.4</v>
      </c>
      <c r="C42" s="621" t="s">
        <v>18</v>
      </c>
      <c r="D42" s="70"/>
      <c r="E42" s="117"/>
      <c r="F42" s="109"/>
    </row>
    <row r="43" spans="1:18">
      <c r="A43" s="41" t="s">
        <v>28</v>
      </c>
      <c r="B43" s="39">
        <f>B40+B42</f>
        <v>220.10400000000001</v>
      </c>
      <c r="C43" s="621" t="s">
        <v>18</v>
      </c>
      <c r="D43" s="63" t="s">
        <v>36</v>
      </c>
      <c r="E43" s="625">
        <f>E37+E40</f>
        <v>39.252000000000002</v>
      </c>
      <c r="F43" s="45" t="s">
        <v>18</v>
      </c>
    </row>
    <row r="44" spans="1:18">
      <c r="A44" s="54"/>
      <c r="B44" s="37"/>
      <c r="C44" s="621"/>
      <c r="D44" s="70"/>
      <c r="E44" s="47"/>
      <c r="F44" s="45"/>
    </row>
    <row r="45" spans="1:18">
      <c r="A45" s="33" t="s">
        <v>12</v>
      </c>
      <c r="B45" s="37"/>
      <c r="C45" s="621"/>
      <c r="D45" s="68" t="s">
        <v>12</v>
      </c>
      <c r="E45" s="47"/>
      <c r="F45" s="45"/>
      <c r="I45" s="887"/>
      <c r="J45" s="887"/>
      <c r="K45" s="887"/>
      <c r="L45" s="902"/>
      <c r="M45" s="902"/>
      <c r="N45" s="875"/>
    </row>
    <row r="46" spans="1:18">
      <c r="A46" s="44" t="s">
        <v>14</v>
      </c>
      <c r="B46" s="38">
        <v>0.01</v>
      </c>
      <c r="C46" s="621"/>
      <c r="D46" s="63" t="s">
        <v>35</v>
      </c>
      <c r="E46" s="682">
        <f>B50</f>
        <v>1.7934999999999999</v>
      </c>
      <c r="F46" s="683" t="s">
        <v>18</v>
      </c>
      <c r="G46" s="618"/>
      <c r="H46" s="887"/>
      <c r="I46" s="1032"/>
      <c r="J46" s="672"/>
      <c r="K46" s="1032"/>
      <c r="L46" s="902"/>
      <c r="M46" s="902"/>
      <c r="N46" s="875"/>
    </row>
    <row r="47" spans="1:18">
      <c r="A47" s="41" t="s">
        <v>205</v>
      </c>
      <c r="B47" s="679">
        <v>5</v>
      </c>
      <c r="C47" s="680" t="s">
        <v>15</v>
      </c>
      <c r="D47" s="684" t="s">
        <v>25</v>
      </c>
      <c r="E47" s="685">
        <f>E$16</f>
        <v>0.1</v>
      </c>
      <c r="F47" s="686" t="s">
        <v>20</v>
      </c>
      <c r="G47" s="618"/>
      <c r="H47" s="917"/>
      <c r="I47" s="877"/>
      <c r="J47" s="979"/>
      <c r="K47" s="978"/>
      <c r="L47" s="875"/>
      <c r="M47" s="875"/>
      <c r="N47" s="875"/>
    </row>
    <row r="48" spans="1:18">
      <c r="A48" s="30" t="s">
        <v>42</v>
      </c>
      <c r="B48" s="1346" t="s">
        <v>41</v>
      </c>
      <c r="C48" s="1355"/>
      <c r="D48" s="687" t="s">
        <v>16</v>
      </c>
      <c r="E48" s="682">
        <f>E46*E47</f>
        <v>0.17935000000000001</v>
      </c>
      <c r="F48" s="683" t="s">
        <v>18</v>
      </c>
      <c r="G48" s="618"/>
      <c r="H48" s="237"/>
      <c r="I48" s="917"/>
      <c r="J48" s="917"/>
      <c r="K48" s="917"/>
      <c r="L48" s="917"/>
      <c r="M48" s="917"/>
      <c r="N48" s="875"/>
    </row>
    <row r="49" spans="1:21">
      <c r="A49" s="32" t="s">
        <v>220</v>
      </c>
      <c r="B49" s="679">
        <v>35.869999999999997</v>
      </c>
      <c r="C49" s="621" t="s">
        <v>221</v>
      </c>
      <c r="D49" s="687" t="s">
        <v>17</v>
      </c>
      <c r="E49" s="682">
        <f>B52</f>
        <v>0.96400000000000008</v>
      </c>
      <c r="F49" s="683" t="s">
        <v>18</v>
      </c>
      <c r="H49" s="917"/>
      <c r="I49" s="875"/>
      <c r="J49" s="875"/>
      <c r="K49" s="875"/>
      <c r="L49" s="875"/>
      <c r="M49" s="875"/>
      <c r="N49" s="875"/>
    </row>
    <row r="50" spans="1:21">
      <c r="A50" s="41" t="s">
        <v>35</v>
      </c>
      <c r="B50" s="681">
        <f>B49*B46*B47</f>
        <v>1.7934999999999999</v>
      </c>
      <c r="C50" s="621" t="s">
        <v>18</v>
      </c>
      <c r="D50" s="684" t="s">
        <v>57</v>
      </c>
      <c r="E50" s="685">
        <f>E$15</f>
        <v>0.2</v>
      </c>
      <c r="F50" s="35"/>
      <c r="I50" s="260"/>
      <c r="J50" s="260"/>
      <c r="K50" s="256"/>
      <c r="L50" s="256"/>
      <c r="M50" s="875"/>
      <c r="N50" s="875"/>
    </row>
    <row r="51" spans="1:21">
      <c r="A51" s="41" t="s">
        <v>376</v>
      </c>
      <c r="B51" s="679">
        <v>19.28</v>
      </c>
      <c r="C51" s="621" t="s">
        <v>221</v>
      </c>
      <c r="D51" s="687" t="s">
        <v>27</v>
      </c>
      <c r="E51" s="682">
        <f>E49*E50</f>
        <v>0.19280000000000003</v>
      </c>
      <c r="F51" s="683" t="s">
        <v>18</v>
      </c>
      <c r="I51" s="260"/>
      <c r="J51" s="265"/>
      <c r="K51" s="260"/>
      <c r="L51" s="286"/>
      <c r="M51" s="875"/>
      <c r="N51" s="875"/>
    </row>
    <row r="52" spans="1:21">
      <c r="A52" s="41" t="s">
        <v>17</v>
      </c>
      <c r="B52" s="682">
        <f>B51*B47*B46</f>
        <v>0.96400000000000008</v>
      </c>
      <c r="C52" s="621" t="s">
        <v>81</v>
      </c>
      <c r="D52" s="63"/>
      <c r="E52" s="625"/>
      <c r="F52" s="45"/>
      <c r="I52" s="917"/>
      <c r="J52" s="917"/>
      <c r="K52" s="917"/>
      <c r="L52" s="917"/>
      <c r="M52" s="875"/>
      <c r="N52" s="875"/>
    </row>
    <row r="53" spans="1:21">
      <c r="A53" s="41" t="s">
        <v>28</v>
      </c>
      <c r="B53" s="681">
        <f>B50+B52</f>
        <v>2.7574999999999998</v>
      </c>
      <c r="C53" s="680" t="s">
        <v>18</v>
      </c>
      <c r="D53" s="687" t="s">
        <v>36</v>
      </c>
      <c r="E53" s="682">
        <f>E48+E51</f>
        <v>0.37215000000000004</v>
      </c>
      <c r="F53" s="683" t="s">
        <v>18</v>
      </c>
    </row>
    <row r="54" spans="1:21">
      <c r="A54" s="54"/>
      <c r="B54" s="37"/>
      <c r="C54" s="621"/>
      <c r="D54" s="70"/>
      <c r="E54" s="47"/>
      <c r="F54" s="45"/>
    </row>
    <row r="55" spans="1:21">
      <c r="A55" s="33" t="s">
        <v>13</v>
      </c>
      <c r="B55" s="37"/>
      <c r="C55" s="621"/>
      <c r="D55" s="68" t="s">
        <v>13</v>
      </c>
      <c r="E55" s="47"/>
      <c r="F55" s="45"/>
    </row>
    <row r="56" spans="1:21" ht="24" customHeight="1">
      <c r="A56" s="32" t="s">
        <v>70</v>
      </c>
      <c r="B56" s="39">
        <f>B43+B53</f>
        <v>222.86150000000001</v>
      </c>
      <c r="C56" s="621" t="s">
        <v>18</v>
      </c>
      <c r="D56" s="64" t="s">
        <v>38</v>
      </c>
      <c r="E56" s="625">
        <f>E43+E53</f>
        <v>39.62415</v>
      </c>
      <c r="F56" s="45" t="s">
        <v>18</v>
      </c>
      <c r="G56" s="618"/>
      <c r="H56" s="1277"/>
      <c r="I56" s="1232"/>
      <c r="J56" s="1232"/>
      <c r="K56" s="1232"/>
      <c r="L56" s="1232"/>
      <c r="M56" s="1232"/>
      <c r="N56" s="1232"/>
      <c r="O56" s="1232"/>
      <c r="P56" s="1232"/>
      <c r="Q56" s="1232"/>
      <c r="R56" s="1232"/>
      <c r="S56" s="1232"/>
      <c r="T56" s="1232"/>
      <c r="U56" s="1232"/>
    </row>
    <row r="57" spans="1:21">
      <c r="A57" s="43"/>
      <c r="B57" s="43"/>
      <c r="C57" s="75"/>
      <c r="D57" s="75"/>
      <c r="E57" s="43"/>
      <c r="F57" s="43"/>
      <c r="H57" s="1232"/>
      <c r="I57" s="1232"/>
      <c r="J57" s="1232"/>
      <c r="K57" s="1232"/>
      <c r="L57" s="1232"/>
      <c r="M57" s="1232"/>
      <c r="N57" s="1232"/>
      <c r="O57" s="1232"/>
      <c r="P57" s="1232"/>
      <c r="Q57" s="1232"/>
      <c r="R57" s="1232"/>
      <c r="S57" s="1232"/>
      <c r="T57" s="1232"/>
      <c r="U57" s="1232"/>
    </row>
    <row r="58" spans="1:21" ht="16.5">
      <c r="A58" s="178" t="s">
        <v>114</v>
      </c>
      <c r="B58" s="77"/>
      <c r="C58" s="75"/>
      <c r="D58" s="78" t="s">
        <v>20</v>
      </c>
      <c r="E58" s="43"/>
      <c r="F58" s="43"/>
      <c r="H58" s="1232"/>
      <c r="I58" s="1232"/>
      <c r="J58" s="1232"/>
      <c r="K58" s="1232"/>
      <c r="L58" s="1232"/>
      <c r="M58" s="1232"/>
      <c r="N58" s="1232"/>
      <c r="O58" s="1232"/>
      <c r="P58" s="1232"/>
      <c r="Q58" s="1232"/>
      <c r="R58" s="1232"/>
      <c r="S58" s="1232"/>
      <c r="T58" s="1232"/>
      <c r="U58" s="1232"/>
    </row>
    <row r="59" spans="1:21" ht="24.75">
      <c r="A59" s="178" t="s">
        <v>378</v>
      </c>
      <c r="B59" s="77"/>
      <c r="C59" s="75"/>
      <c r="D59" s="78"/>
      <c r="E59" s="43"/>
      <c r="F59" s="43"/>
      <c r="H59" s="1135"/>
      <c r="I59" s="1135"/>
      <c r="J59" s="1135"/>
      <c r="K59" s="1135"/>
      <c r="L59" s="1135"/>
      <c r="M59" s="1135"/>
      <c r="N59" s="1135"/>
      <c r="O59" s="1135"/>
      <c r="P59" s="1135"/>
      <c r="Q59" s="1135"/>
      <c r="R59" s="1135"/>
      <c r="S59" s="1135"/>
      <c r="T59" s="1135"/>
      <c r="U59" s="1135"/>
    </row>
    <row r="60" spans="1:21" ht="24.75">
      <c r="A60" s="167" t="s">
        <v>379</v>
      </c>
      <c r="B60" s="77"/>
      <c r="C60" s="75"/>
      <c r="D60" s="78" t="s">
        <v>20</v>
      </c>
      <c r="E60" s="43" t="s">
        <v>20</v>
      </c>
      <c r="F60" s="43"/>
    </row>
    <row r="61" spans="1:21" ht="33">
      <c r="A61" s="178" t="s">
        <v>223</v>
      </c>
      <c r="B61" s="78"/>
      <c r="C61" s="75"/>
      <c r="D61" s="78" t="s">
        <v>20</v>
      </c>
      <c r="E61" s="43"/>
      <c r="F61" s="43"/>
    </row>
    <row r="62" spans="1:21" s="618" customFormat="1">
      <c r="B62" s="43"/>
      <c r="C62" s="1133"/>
      <c r="D62" s="43"/>
      <c r="E62" s="43"/>
      <c r="F62" s="43"/>
      <c r="G62"/>
      <c r="H62"/>
      <c r="I62"/>
      <c r="J62"/>
      <c r="K62"/>
      <c r="L62"/>
      <c r="M62"/>
      <c r="N62"/>
      <c r="O62"/>
      <c r="P62"/>
      <c r="Q62"/>
      <c r="R62"/>
      <c r="S62"/>
    </row>
    <row r="63" spans="1:21" s="618" customFormat="1">
      <c r="A63" s="178"/>
      <c r="B63" s="43"/>
      <c r="C63" s="1133"/>
      <c r="D63" s="43"/>
      <c r="E63" s="43"/>
      <c r="F63" s="43"/>
      <c r="G63"/>
      <c r="H63"/>
      <c r="I63"/>
      <c r="J63"/>
      <c r="K63"/>
      <c r="L63"/>
      <c r="M63"/>
      <c r="N63"/>
      <c r="O63"/>
      <c r="P63"/>
      <c r="Q63"/>
      <c r="R63"/>
      <c r="S63"/>
    </row>
    <row r="65" spans="13:21">
      <c r="T65" s="618"/>
      <c r="U65" s="618"/>
    </row>
    <row r="66" spans="13:21">
      <c r="M66" s="618"/>
      <c r="N66" s="618"/>
      <c r="O66" s="618"/>
      <c r="P66" s="618"/>
      <c r="Q66" s="618"/>
      <c r="R66" s="618"/>
      <c r="S66" s="618"/>
      <c r="T66" s="618"/>
      <c r="U66" s="618"/>
    </row>
    <row r="67" spans="13:21">
      <c r="M67" s="619"/>
      <c r="N67" s="619"/>
      <c r="O67" s="618"/>
      <c r="P67" s="618"/>
      <c r="Q67" s="618"/>
      <c r="R67" s="618"/>
      <c r="S67" s="618"/>
      <c r="T67" s="618"/>
      <c r="U67" s="618"/>
    </row>
    <row r="68" spans="13:21">
      <c r="M68" s="619"/>
      <c r="N68" s="619"/>
      <c r="O68" s="618"/>
      <c r="P68" s="618"/>
      <c r="Q68" s="618"/>
      <c r="R68" s="618"/>
      <c r="S68" s="618"/>
      <c r="T68" s="618"/>
      <c r="U68" s="618"/>
    </row>
    <row r="69" spans="13:21">
      <c r="M69" s="618"/>
      <c r="N69" s="618"/>
      <c r="O69" s="618"/>
      <c r="P69" s="618"/>
      <c r="Q69" s="618"/>
      <c r="R69" s="618"/>
      <c r="S69" s="618"/>
      <c r="T69" s="618"/>
      <c r="U69" s="618"/>
    </row>
    <row r="70" spans="13:21">
      <c r="M70" s="618"/>
      <c r="N70" s="618"/>
      <c r="O70" s="618"/>
      <c r="P70" s="618"/>
      <c r="Q70" s="618"/>
      <c r="R70" s="618"/>
      <c r="S70" s="618"/>
      <c r="T70" s="618"/>
      <c r="U70" s="618"/>
    </row>
    <row r="71" spans="13:21">
      <c r="M71" s="618"/>
      <c r="N71" s="618"/>
      <c r="O71" s="618"/>
      <c r="P71" s="618"/>
      <c r="Q71" s="618"/>
      <c r="R71" s="618"/>
      <c r="S71" s="618"/>
      <c r="T71" s="618"/>
      <c r="U71" s="618"/>
    </row>
    <row r="72" spans="13:21">
      <c r="M72" s="618"/>
      <c r="N72" s="618"/>
      <c r="O72" s="618"/>
      <c r="P72" s="618"/>
      <c r="Q72" s="618"/>
      <c r="R72" s="618"/>
      <c r="S72" s="618"/>
      <c r="T72" s="618"/>
      <c r="U72" s="618"/>
    </row>
    <row r="73" spans="13:21">
      <c r="M73" s="618"/>
      <c r="N73" s="618"/>
      <c r="O73" s="618"/>
      <c r="P73" s="618"/>
      <c r="Q73" s="618"/>
      <c r="R73" s="618"/>
      <c r="S73" s="618"/>
      <c r="T73" s="618"/>
      <c r="U73" s="618"/>
    </row>
    <row r="74" spans="13:21">
      <c r="M74" s="618"/>
      <c r="N74" s="618"/>
      <c r="O74" s="618"/>
      <c r="P74" s="618"/>
      <c r="Q74" s="618"/>
      <c r="R74" s="618"/>
      <c r="S74" s="618"/>
      <c r="T74" s="618"/>
      <c r="U74" s="618"/>
    </row>
    <row r="75" spans="13:21">
      <c r="M75" s="618"/>
      <c r="N75" s="618"/>
      <c r="O75" s="618"/>
      <c r="P75" s="618"/>
      <c r="Q75" s="618"/>
      <c r="R75" s="618"/>
      <c r="S75" s="618"/>
      <c r="T75" s="618"/>
      <c r="U75" s="618"/>
    </row>
    <row r="76" spans="13:21">
      <c r="M76" s="618"/>
      <c r="N76" s="618"/>
      <c r="O76" s="618"/>
      <c r="P76" s="618"/>
      <c r="Q76" s="618"/>
      <c r="R76" s="618"/>
      <c r="S76" s="618"/>
      <c r="T76" s="618"/>
      <c r="U76" s="618"/>
    </row>
    <row r="77" spans="13:21">
      <c r="M77" s="618"/>
      <c r="N77" s="618"/>
      <c r="O77" s="618"/>
      <c r="P77" s="618"/>
      <c r="Q77" s="618"/>
      <c r="R77" s="618"/>
      <c r="S77" s="618"/>
      <c r="T77" s="619"/>
      <c r="U77" s="619"/>
    </row>
    <row r="78" spans="13:21">
      <c r="M78" s="619"/>
      <c r="N78" s="619"/>
      <c r="O78" s="619"/>
      <c r="P78" s="619"/>
      <c r="Q78" s="619"/>
      <c r="R78" s="619"/>
      <c r="S78" s="619"/>
      <c r="T78" s="618"/>
      <c r="U78" s="618"/>
    </row>
    <row r="79" spans="13:21">
      <c r="M79" s="618"/>
      <c r="N79" s="618"/>
      <c r="O79" s="618"/>
      <c r="P79" s="618"/>
      <c r="Q79" s="618"/>
      <c r="R79" s="618"/>
      <c r="S79" s="618"/>
    </row>
  </sheetData>
  <mergeCells count="5">
    <mergeCell ref="B4:D4"/>
    <mergeCell ref="B5:C5"/>
    <mergeCell ref="B6:C6"/>
    <mergeCell ref="B38:C38"/>
    <mergeCell ref="B48:C48"/>
  </mergeCells>
  <hyperlinks>
    <hyperlink ref="H5" location="'M&amp;L Granules data'!A1" display="Anmerkung: Berechnung indikative Werte M&amp;L Granules: siehe Tabellenblatt &quot;M&amp;L Granules data&quot;"/>
  </hyperlink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sheetPr>
  <dimension ref="A1:U256"/>
  <sheetViews>
    <sheetView workbookViewId="0"/>
  </sheetViews>
  <sheetFormatPr baseColWidth="10" defaultRowHeight="12.75"/>
  <cols>
    <col min="1" max="1" width="30.5703125" style="506" customWidth="1"/>
    <col min="2" max="2" width="14.42578125" style="506" customWidth="1"/>
    <col min="3" max="3" width="17.28515625" style="506" customWidth="1"/>
    <col min="4" max="4" width="28.7109375" style="506" customWidth="1"/>
    <col min="5" max="5" width="15" style="516" customWidth="1"/>
    <col min="6" max="6" width="15" style="506" customWidth="1"/>
    <col min="7" max="7" width="6.42578125" style="506" customWidth="1"/>
    <col min="8" max="8" width="28.5703125" style="506" customWidth="1"/>
    <col min="9" max="9" width="11.42578125" style="506" customWidth="1"/>
    <col min="10" max="11" width="11.42578125" style="506"/>
    <col min="12" max="12" width="30.5703125" style="506" customWidth="1"/>
    <col min="13" max="16384" width="11.42578125" style="506"/>
  </cols>
  <sheetData>
    <row r="1" spans="1:18" ht="15" customHeight="1">
      <c r="A1" s="512" t="s">
        <v>0</v>
      </c>
      <c r="B1" s="513"/>
      <c r="C1" s="514"/>
      <c r="D1" s="515"/>
      <c r="H1" s="925" t="s">
        <v>382</v>
      </c>
      <c r="I1" s="517" t="s">
        <v>20</v>
      </c>
      <c r="J1" s="276"/>
    </row>
    <row r="2" spans="1:18" ht="15">
      <c r="A2" s="512" t="s">
        <v>1</v>
      </c>
      <c r="B2" s="518" t="s">
        <v>257</v>
      </c>
      <c r="D2" s="515"/>
    </row>
    <row r="3" spans="1:18" ht="15.75" thickBot="1">
      <c r="A3" s="512"/>
      <c r="B3" s="1217" t="s">
        <v>454</v>
      </c>
      <c r="C3" s="1218"/>
      <c r="D3" s="1219"/>
      <c r="E3" s="1278"/>
      <c r="H3" s="157" t="s">
        <v>455</v>
      </c>
      <c r="I3" s="917"/>
    </row>
    <row r="4" spans="1:18" ht="15">
      <c r="A4" s="519"/>
      <c r="B4" s="1321" t="s">
        <v>2</v>
      </c>
      <c r="C4" s="1322"/>
      <c r="D4" s="1323"/>
      <c r="E4" s="520" t="s">
        <v>3</v>
      </c>
      <c r="F4" s="521"/>
      <c r="H4" s="157" t="s">
        <v>456</v>
      </c>
      <c r="I4" s="917"/>
    </row>
    <row r="5" spans="1:18" ht="14.25" customHeight="1">
      <c r="A5" s="522" t="s">
        <v>21</v>
      </c>
      <c r="B5" s="1324" t="s">
        <v>4</v>
      </c>
      <c r="C5" s="1325"/>
      <c r="D5" s="523" t="s">
        <v>66</v>
      </c>
      <c r="E5" s="524" t="s">
        <v>5</v>
      </c>
      <c r="F5" s="525" t="s">
        <v>6</v>
      </c>
      <c r="H5" s="1049" t="s">
        <v>392</v>
      </c>
      <c r="I5" s="917"/>
    </row>
    <row r="6" spans="1:18" ht="14.25">
      <c r="A6" s="526"/>
      <c r="B6" s="1326" t="s">
        <v>7</v>
      </c>
      <c r="C6" s="1327"/>
      <c r="D6" s="527" t="s">
        <v>8</v>
      </c>
      <c r="E6" s="528" t="s">
        <v>7</v>
      </c>
      <c r="F6" s="529" t="s">
        <v>8</v>
      </c>
      <c r="H6" s="1120" t="s">
        <v>393</v>
      </c>
      <c r="I6" s="917"/>
      <c r="J6" s="466"/>
      <c r="K6" s="466"/>
      <c r="L6" s="466"/>
    </row>
    <row r="7" spans="1:18" ht="15.75">
      <c r="A7" s="530" t="s">
        <v>22</v>
      </c>
      <c r="B7" s="1080" t="s">
        <v>20</v>
      </c>
      <c r="C7" s="941"/>
      <c r="D7" s="942"/>
      <c r="E7" s="1081"/>
      <c r="F7" s="943"/>
      <c r="H7" s="1131"/>
    </row>
    <row r="8" spans="1:18" ht="14.25">
      <c r="A8" s="530" t="s">
        <v>24</v>
      </c>
      <c r="B8" s="1080"/>
      <c r="C8" s="941"/>
      <c r="D8" s="942"/>
      <c r="E8" s="1081"/>
      <c r="F8" s="943"/>
    </row>
    <row r="9" spans="1:18" ht="14.25">
      <c r="A9" s="531" t="s">
        <v>23</v>
      </c>
      <c r="B9" s="1079"/>
      <c r="C9" s="946"/>
      <c r="D9" s="947"/>
      <c r="E9" s="1083"/>
      <c r="F9" s="948"/>
    </row>
    <row r="10" spans="1:18" ht="15" thickBot="1">
      <c r="A10" s="532" t="s">
        <v>29</v>
      </c>
      <c r="B10" s="1082" t="s">
        <v>20</v>
      </c>
      <c r="C10" s="809"/>
      <c r="D10" s="950" t="s">
        <v>20</v>
      </c>
      <c r="E10" s="1084" t="s">
        <v>20</v>
      </c>
      <c r="F10" s="810"/>
    </row>
    <row r="11" spans="1:18" s="466" customFormat="1" ht="14.25">
      <c r="A11" s="533"/>
      <c r="B11" s="533"/>
      <c r="C11" s="533"/>
      <c r="D11" s="533"/>
      <c r="E11" s="534"/>
    </row>
    <row r="12" spans="1:18" s="466" customFormat="1">
      <c r="A12" s="535" t="s">
        <v>9</v>
      </c>
      <c r="B12" s="535"/>
      <c r="C12" s="536"/>
      <c r="D12" s="536"/>
      <c r="E12" s="438"/>
      <c r="F12" s="438"/>
    </row>
    <row r="13" spans="1:18" s="466" customFormat="1">
      <c r="A13" s="464" t="s">
        <v>30</v>
      </c>
      <c r="B13" s="349" t="s">
        <v>361</v>
      </c>
      <c r="C13" s="92"/>
      <c r="D13" s="536"/>
      <c r="E13" s="537" t="s">
        <v>67</v>
      </c>
      <c r="F13" s="537" t="s">
        <v>54</v>
      </c>
      <c r="G13" s="811" t="s">
        <v>59</v>
      </c>
      <c r="H13" s="875"/>
      <c r="I13" s="875"/>
      <c r="J13" s="875"/>
      <c r="K13" s="812" t="s">
        <v>62</v>
      </c>
      <c r="L13" s="875"/>
      <c r="M13" s="812" t="s">
        <v>409</v>
      </c>
      <c r="N13" s="875"/>
      <c r="O13" s="883"/>
      <c r="P13" s="875"/>
      <c r="Q13" s="875"/>
      <c r="R13" s="875"/>
    </row>
    <row r="14" spans="1:18" s="466" customFormat="1">
      <c r="A14" s="464" t="s">
        <v>53</v>
      </c>
      <c r="B14" s="342" t="s">
        <v>26</v>
      </c>
      <c r="C14" s="432" t="s">
        <v>20</v>
      </c>
      <c r="D14" s="538" t="s">
        <v>60</v>
      </c>
      <c r="E14" s="539">
        <v>1</v>
      </c>
      <c r="F14" s="540" t="s">
        <v>68</v>
      </c>
      <c r="G14" s="1031">
        <v>1</v>
      </c>
      <c r="H14" s="877" t="s">
        <v>139</v>
      </c>
      <c r="I14" s="875"/>
      <c r="J14" s="875"/>
      <c r="K14" s="960">
        <v>1</v>
      </c>
      <c r="L14" s="887" t="s">
        <v>55</v>
      </c>
      <c r="M14" s="960">
        <v>1</v>
      </c>
      <c r="N14" s="887" t="s">
        <v>55</v>
      </c>
      <c r="O14" s="883"/>
      <c r="P14" s="875"/>
      <c r="Q14" s="875"/>
      <c r="R14" s="875"/>
    </row>
    <row r="15" spans="1:18" s="466" customFormat="1" ht="25.5">
      <c r="A15" s="43" t="s">
        <v>48</v>
      </c>
      <c r="B15" s="351" t="s">
        <v>26</v>
      </c>
      <c r="C15" s="634" t="s">
        <v>20</v>
      </c>
      <c r="D15" s="733" t="s">
        <v>274</v>
      </c>
      <c r="E15" s="543">
        <v>0.1</v>
      </c>
      <c r="F15" s="673" t="s">
        <v>203</v>
      </c>
      <c r="G15" s="875"/>
      <c r="H15" s="877" t="s">
        <v>429</v>
      </c>
      <c r="I15" s="877"/>
      <c r="J15" s="875"/>
      <c r="K15" s="963">
        <v>0.1</v>
      </c>
      <c r="L15" s="887" t="s">
        <v>457</v>
      </c>
      <c r="M15" s="960">
        <v>0.1</v>
      </c>
      <c r="N15" s="877" t="s">
        <v>61</v>
      </c>
      <c r="O15" s="875"/>
      <c r="P15" s="875"/>
      <c r="Q15" s="875"/>
      <c r="R15" s="875"/>
    </row>
    <row r="16" spans="1:18" s="466" customFormat="1">
      <c r="A16" s="464" t="s">
        <v>49</v>
      </c>
      <c r="B16" s="542" t="s">
        <v>26</v>
      </c>
      <c r="C16" s="432"/>
      <c r="D16" s="438"/>
      <c r="E16" s="674"/>
      <c r="F16" s="675"/>
      <c r="G16" s="1031">
        <v>10</v>
      </c>
      <c r="H16" s="877" t="s">
        <v>423</v>
      </c>
      <c r="I16" s="1198"/>
      <c r="J16" s="1198"/>
      <c r="K16" s="875"/>
      <c r="L16" s="875"/>
      <c r="M16" s="960">
        <v>0.05</v>
      </c>
      <c r="N16" s="877" t="s">
        <v>61</v>
      </c>
      <c r="O16" s="877" t="s">
        <v>430</v>
      </c>
      <c r="P16" s="877"/>
      <c r="Q16" s="875"/>
      <c r="R16" s="875"/>
    </row>
    <row r="17" spans="1:18" s="466" customFormat="1">
      <c r="A17" s="43" t="s">
        <v>50</v>
      </c>
      <c r="B17" s="353" t="s">
        <v>26</v>
      </c>
      <c r="C17" s="352"/>
      <c r="D17" s="43"/>
      <c r="E17" s="43"/>
      <c r="F17" s="43"/>
      <c r="G17" s="1031">
        <v>20</v>
      </c>
      <c r="H17" s="877" t="s">
        <v>424</v>
      </c>
      <c r="I17" s="902"/>
      <c r="J17" s="902"/>
      <c r="K17" s="963"/>
      <c r="L17" s="887"/>
      <c r="M17" s="877"/>
      <c r="N17" s="875"/>
      <c r="O17" s="887"/>
      <c r="P17" s="877"/>
      <c r="Q17" s="875"/>
      <c r="R17" s="875"/>
    </row>
    <row r="18" spans="1:18" s="466" customFormat="1">
      <c r="A18" s="43"/>
      <c r="B18" s="412"/>
      <c r="C18" s="415"/>
      <c r="D18" s="43"/>
      <c r="E18" s="43"/>
      <c r="F18" s="43"/>
      <c r="G18" s="1031">
        <v>40</v>
      </c>
      <c r="H18" s="877" t="s">
        <v>425</v>
      </c>
      <c r="I18" s="902"/>
      <c r="J18" s="902"/>
      <c r="K18" s="875"/>
      <c r="L18" s="875"/>
      <c r="M18" s="875"/>
      <c r="N18" s="875"/>
      <c r="O18" s="887"/>
      <c r="P18" s="877"/>
      <c r="Q18" s="902"/>
      <c r="R18" s="875"/>
    </row>
    <row r="19" spans="1:18" s="466" customFormat="1" ht="14.25">
      <c r="A19" s="547" t="s">
        <v>101</v>
      </c>
      <c r="B19" s="547"/>
      <c r="C19" s="548"/>
      <c r="D19" s="548"/>
      <c r="E19" s="548"/>
      <c r="F19" s="547"/>
      <c r="H19" s="668"/>
      <c r="I19" s="510"/>
      <c r="J19" s="541"/>
      <c r="K19" s="490"/>
      <c r="L19" s="669"/>
      <c r="M19" s="669"/>
    </row>
    <row r="20" spans="1:18" s="466" customFormat="1" ht="15" thickBot="1">
      <c r="A20" s="549" t="s">
        <v>10</v>
      </c>
      <c r="B20" s="550" t="s">
        <v>2</v>
      </c>
      <c r="C20" s="551"/>
      <c r="D20" s="552" t="s">
        <v>10</v>
      </c>
      <c r="E20" s="553" t="s">
        <v>3</v>
      </c>
      <c r="F20" s="554"/>
      <c r="G20" s="541"/>
      <c r="H20" s="668"/>
      <c r="I20" s="555"/>
      <c r="J20" s="541"/>
      <c r="K20" s="604"/>
      <c r="L20" s="669"/>
      <c r="M20" s="669"/>
      <c r="N20" s="544"/>
    </row>
    <row r="21" spans="1:18" s="466" customFormat="1">
      <c r="A21" s="435" t="s">
        <v>73</v>
      </c>
      <c r="B21" s="138" t="s">
        <v>51</v>
      </c>
      <c r="C21" s="437"/>
      <c r="D21" s="428" t="s">
        <v>73</v>
      </c>
      <c r="E21" s="138" t="s">
        <v>51</v>
      </c>
      <c r="F21" s="493"/>
      <c r="H21" s="445" t="s">
        <v>458</v>
      </c>
      <c r="I21" s="555"/>
      <c r="J21" s="541"/>
      <c r="K21" s="604"/>
      <c r="L21" s="490"/>
      <c r="M21" s="490"/>
      <c r="N21" s="546"/>
    </row>
    <row r="22" spans="1:18">
      <c r="A22" s="488"/>
      <c r="B22" s="559"/>
      <c r="C22" s="467"/>
      <c r="D22" s="484"/>
      <c r="E22" s="556"/>
      <c r="F22" s="470"/>
      <c r="G22" s="505"/>
      <c r="H22" s="445"/>
      <c r="I22" s="468"/>
      <c r="J22" s="558"/>
      <c r="K22" s="557"/>
      <c r="L22" s="466"/>
      <c r="M22" s="466"/>
      <c r="N22" s="466"/>
      <c r="O22" s="466"/>
    </row>
    <row r="23" spans="1:18">
      <c r="A23" s="435" t="s">
        <v>74</v>
      </c>
      <c r="B23" s="559"/>
      <c r="C23" s="467"/>
      <c r="D23" s="428" t="s">
        <v>74</v>
      </c>
      <c r="E23" s="556"/>
      <c r="F23" s="470"/>
      <c r="G23" s="505"/>
      <c r="H23" s="237"/>
      <c r="N23" s="466"/>
      <c r="O23" s="490"/>
    </row>
    <row r="24" spans="1:18">
      <c r="A24" s="434" t="s">
        <v>14</v>
      </c>
      <c r="B24" s="316">
        <v>0.01</v>
      </c>
      <c r="C24" s="476"/>
      <c r="D24" s="433" t="s">
        <v>33</v>
      </c>
      <c r="E24" s="485">
        <f>B28</f>
        <v>2.4700000000000003E-2</v>
      </c>
      <c r="F24" s="467" t="s">
        <v>19</v>
      </c>
      <c r="H24" s="237"/>
      <c r="I24" s="466"/>
      <c r="J24" s="466"/>
      <c r="K24" s="466"/>
      <c r="L24" s="466"/>
      <c r="M24" s="466"/>
      <c r="N24" s="466"/>
      <c r="O24" s="466"/>
      <c r="P24" s="466"/>
    </row>
    <row r="25" spans="1:18" s="466" customFormat="1" ht="12.75" customHeight="1">
      <c r="A25" s="434" t="s">
        <v>63</v>
      </c>
      <c r="B25" s="436">
        <v>120</v>
      </c>
      <c r="C25" s="476" t="s">
        <v>15</v>
      </c>
      <c r="D25" s="480" t="s">
        <v>56</v>
      </c>
      <c r="E25" s="560">
        <f>E$14</f>
        <v>1</v>
      </c>
      <c r="F25" s="481"/>
      <c r="G25" s="490"/>
      <c r="H25" s="1004" t="s">
        <v>388</v>
      </c>
      <c r="I25" s="260"/>
      <c r="J25" s="260"/>
      <c r="K25" s="256"/>
      <c r="L25" s="256"/>
    </row>
    <row r="26" spans="1:18" s="466" customFormat="1">
      <c r="A26" s="32" t="s">
        <v>42</v>
      </c>
      <c r="B26"/>
      <c r="C26" s="28" t="s">
        <v>41</v>
      </c>
      <c r="D26" s="433" t="s">
        <v>34</v>
      </c>
      <c r="E26" s="485">
        <f>E24/E25</f>
        <v>2.4700000000000003E-2</v>
      </c>
      <c r="F26" s="467" t="s">
        <v>19</v>
      </c>
      <c r="G26" s="490"/>
      <c r="H26" s="1004"/>
      <c r="I26" s="260"/>
      <c r="J26" s="265"/>
      <c r="K26" s="260"/>
      <c r="L26" s="286"/>
    </row>
    <row r="27" spans="1:18" s="466" customFormat="1" ht="12.75" customHeight="1">
      <c r="A27" s="660" t="s">
        <v>217</v>
      </c>
      <c r="B27" s="559">
        <v>2.4700000000000002</v>
      </c>
      <c r="C27" s="476" t="s">
        <v>19</v>
      </c>
      <c r="D27" s="433" t="s">
        <v>32</v>
      </c>
      <c r="E27" s="485">
        <f>E26*B25/480</f>
        <v>6.1750000000000008E-3</v>
      </c>
      <c r="F27" s="467" t="s">
        <v>19</v>
      </c>
      <c r="G27" s="490"/>
      <c r="H27" s="1004"/>
      <c r="L27" s="490"/>
    </row>
    <row r="28" spans="1:18" s="466" customFormat="1" ht="12.75" customHeight="1">
      <c r="A28" s="434" t="s">
        <v>33</v>
      </c>
      <c r="B28" s="485">
        <f>B27*B24</f>
        <v>2.4700000000000003E-2</v>
      </c>
      <c r="C28" s="476" t="s">
        <v>19</v>
      </c>
      <c r="D28" s="433"/>
      <c r="E28" s="485"/>
      <c r="F28" s="467"/>
      <c r="G28" s="490"/>
    </row>
    <row r="29" spans="1:18" s="466" customFormat="1">
      <c r="A29" s="434" t="s">
        <v>32</v>
      </c>
      <c r="B29" s="485">
        <f>B28*B25/480</f>
        <v>6.1750000000000008E-3</v>
      </c>
      <c r="C29" s="476" t="s">
        <v>19</v>
      </c>
      <c r="D29" s="561"/>
      <c r="E29" s="492"/>
      <c r="F29" s="493"/>
      <c r="G29" s="490"/>
      <c r="H29" s="490"/>
      <c r="I29" s="490"/>
      <c r="J29" s="490"/>
      <c r="K29" s="490"/>
    </row>
    <row r="30" spans="1:18" s="466" customFormat="1">
      <c r="A30" s="562"/>
      <c r="B30" s="436"/>
      <c r="C30" s="437"/>
      <c r="D30" s="561"/>
      <c r="E30" s="492"/>
      <c r="F30" s="493"/>
      <c r="G30" s="490"/>
      <c r="H30" s="490"/>
      <c r="I30" s="490"/>
      <c r="J30" s="490"/>
      <c r="K30" s="490"/>
      <c r="L30" s="506"/>
    </row>
    <row r="31" spans="1:18" s="466" customFormat="1">
      <c r="A31" s="435" t="s">
        <v>12</v>
      </c>
      <c r="B31" s="563" t="s">
        <v>31</v>
      </c>
      <c r="C31" s="437"/>
      <c r="D31" s="428" t="s">
        <v>12</v>
      </c>
      <c r="E31" s="564" t="s">
        <v>31</v>
      </c>
      <c r="F31" s="565"/>
      <c r="G31" s="490"/>
      <c r="H31" s="490"/>
      <c r="I31" s="490"/>
      <c r="J31" s="490"/>
      <c r="K31" s="490"/>
      <c r="L31" s="506"/>
      <c r="M31" s="490"/>
      <c r="N31" s="490"/>
    </row>
    <row r="32" spans="1:18" s="466" customFormat="1">
      <c r="A32" s="562" t="s">
        <v>20</v>
      </c>
      <c r="B32" s="436"/>
      <c r="C32" s="437" t="s">
        <v>20</v>
      </c>
      <c r="D32" s="561"/>
      <c r="E32" s="492"/>
      <c r="F32" s="493"/>
      <c r="G32" s="490"/>
      <c r="H32" s="490"/>
      <c r="J32" s="490"/>
      <c r="K32" s="490"/>
      <c r="L32" s="506"/>
    </row>
    <row r="33" spans="1:16" s="466" customFormat="1">
      <c r="A33" s="435" t="s">
        <v>13</v>
      </c>
      <c r="B33" s="436"/>
      <c r="C33" s="437"/>
      <c r="D33" s="428" t="s">
        <v>13</v>
      </c>
      <c r="E33" s="492"/>
      <c r="F33" s="493"/>
      <c r="G33" s="490"/>
      <c r="H33" s="490"/>
      <c r="I33" s="505"/>
      <c r="J33" s="490"/>
      <c r="K33" s="490"/>
      <c r="L33" s="506"/>
      <c r="M33" s="506"/>
      <c r="N33" s="506"/>
    </row>
    <row r="34" spans="1:16" s="466" customFormat="1" ht="24">
      <c r="A34" s="434" t="s">
        <v>39</v>
      </c>
      <c r="B34" s="485">
        <f>B29</f>
        <v>6.1750000000000008E-3</v>
      </c>
      <c r="C34" s="476" t="s">
        <v>19</v>
      </c>
      <c r="D34" s="433" t="s">
        <v>40</v>
      </c>
      <c r="E34" s="485">
        <f>E27</f>
        <v>6.1750000000000008E-3</v>
      </c>
      <c r="F34" s="467" t="s">
        <v>19</v>
      </c>
      <c r="G34" s="490"/>
      <c r="I34" s="506"/>
      <c r="L34" s="566"/>
      <c r="M34" s="506"/>
      <c r="N34" s="506"/>
    </row>
    <row r="35" spans="1:16" s="466" customFormat="1">
      <c r="A35" s="567"/>
      <c r="B35" s="436"/>
      <c r="C35" s="437"/>
      <c r="D35" s="568"/>
      <c r="E35" s="569"/>
      <c r="F35" s="493"/>
      <c r="H35" s="505"/>
      <c r="I35" s="505"/>
      <c r="J35" s="505"/>
      <c r="K35" s="505"/>
      <c r="L35" s="9"/>
      <c r="M35" s="506"/>
      <c r="N35" s="506"/>
    </row>
    <row r="36" spans="1:16" s="466" customFormat="1" ht="13.5" thickBot="1">
      <c r="A36" s="549" t="s">
        <v>11</v>
      </c>
      <c r="B36" s="570" t="s">
        <v>2</v>
      </c>
      <c r="C36" s="571"/>
      <c r="D36" s="572" t="s">
        <v>11</v>
      </c>
      <c r="E36" s="573" t="s">
        <v>3</v>
      </c>
      <c r="F36" s="574"/>
      <c r="G36" s="505" t="s">
        <v>20</v>
      </c>
      <c r="H36" s="490"/>
      <c r="I36" s="505"/>
      <c r="J36" s="505"/>
      <c r="K36" s="505"/>
      <c r="L36" s="506"/>
      <c r="M36" s="506"/>
      <c r="N36" s="506"/>
    </row>
    <row r="37" spans="1:16" s="466" customFormat="1">
      <c r="A37" s="435" t="s">
        <v>73</v>
      </c>
      <c r="B37" s="138" t="s">
        <v>51</v>
      </c>
      <c r="C37" s="437"/>
      <c r="D37" s="428" t="s">
        <v>73</v>
      </c>
      <c r="E37" s="138" t="s">
        <v>51</v>
      </c>
      <c r="F37" s="493"/>
      <c r="G37" s="490"/>
      <c r="H37" s="445" t="s">
        <v>458</v>
      </c>
      <c r="I37" s="505"/>
      <c r="J37" s="505"/>
      <c r="K37" s="505"/>
      <c r="L37" s="506"/>
      <c r="M37" s="490"/>
      <c r="N37" s="490"/>
      <c r="O37" s="490"/>
      <c r="P37" s="490"/>
    </row>
    <row r="38" spans="1:16">
      <c r="A38" s="488"/>
      <c r="B38" s="499"/>
      <c r="C38" s="467"/>
      <c r="D38" s="484"/>
      <c r="E38" s="556"/>
      <c r="F38" s="470"/>
    </row>
    <row r="39" spans="1:16">
      <c r="A39" s="435" t="s">
        <v>74</v>
      </c>
      <c r="B39" s="559"/>
      <c r="C39" s="467"/>
      <c r="D39" s="428" t="s">
        <v>74</v>
      </c>
      <c r="E39" s="556"/>
      <c r="F39" s="470"/>
      <c r="H39" s="490"/>
      <c r="I39" s="490"/>
      <c r="J39" s="490"/>
      <c r="K39" s="490"/>
      <c r="L39" s="490"/>
      <c r="M39" s="490"/>
      <c r="N39" s="490"/>
      <c r="O39" s="490"/>
      <c r="P39" s="490"/>
    </row>
    <row r="40" spans="1:16" s="490" customFormat="1" ht="24">
      <c r="A40" s="488" t="s">
        <v>14</v>
      </c>
      <c r="B40" s="316">
        <v>0.01</v>
      </c>
      <c r="C40" s="476"/>
      <c r="D40" s="494" t="s">
        <v>247</v>
      </c>
      <c r="E40" s="499">
        <f>B44</f>
        <v>3.2759999999999998</v>
      </c>
      <c r="F40" s="467" t="s">
        <v>18</v>
      </c>
      <c r="G40" s="576"/>
      <c r="H40" s="345"/>
      <c r="I40" s="506"/>
      <c r="J40" s="506"/>
      <c r="K40" s="506"/>
      <c r="L40" s="506"/>
      <c r="M40" s="506"/>
      <c r="N40" s="506"/>
      <c r="O40" s="466"/>
      <c r="P40" s="466"/>
    </row>
    <row r="41" spans="1:16" s="466" customFormat="1">
      <c r="A41" s="488" t="s">
        <v>63</v>
      </c>
      <c r="B41" s="436">
        <v>120</v>
      </c>
      <c r="C41" s="476" t="s">
        <v>15</v>
      </c>
      <c r="D41" s="496" t="s">
        <v>25</v>
      </c>
      <c r="E41" s="475">
        <f>E$15</f>
        <v>0.1</v>
      </c>
      <c r="F41" s="481" t="s">
        <v>20</v>
      </c>
      <c r="G41" s="576"/>
      <c r="H41" s="1004" t="s">
        <v>388</v>
      </c>
      <c r="I41" s="260"/>
      <c r="J41" s="260"/>
      <c r="K41" s="256"/>
      <c r="L41" s="256"/>
      <c r="M41" s="506"/>
      <c r="N41" s="506"/>
      <c r="O41" s="506"/>
      <c r="P41" s="506"/>
    </row>
    <row r="42" spans="1:16">
      <c r="A42" s="32" t="s">
        <v>42</v>
      </c>
      <c r="B42"/>
      <c r="C42" s="28" t="s">
        <v>41</v>
      </c>
      <c r="D42" s="663" t="s">
        <v>250</v>
      </c>
      <c r="E42" s="499">
        <f>E40*E41</f>
        <v>0.3276</v>
      </c>
      <c r="F42" s="470" t="s">
        <v>18</v>
      </c>
      <c r="G42" s="490" t="s">
        <v>20</v>
      </c>
      <c r="H42" s="1004"/>
      <c r="I42" s="260"/>
      <c r="J42" s="265"/>
      <c r="K42" s="260"/>
      <c r="L42" s="286"/>
    </row>
    <row r="43" spans="1:16" ht="24">
      <c r="A43" s="660" t="s">
        <v>368</v>
      </c>
      <c r="B43" s="436">
        <v>2.73</v>
      </c>
      <c r="C43" s="476" t="s">
        <v>43</v>
      </c>
      <c r="D43" s="433" t="s">
        <v>249</v>
      </c>
      <c r="E43" s="499">
        <f>B46</f>
        <v>3.2880000000000007</v>
      </c>
      <c r="F43" s="470" t="s">
        <v>18</v>
      </c>
      <c r="G43" s="490"/>
      <c r="H43" s="1004"/>
    </row>
    <row r="44" spans="1:16" ht="15">
      <c r="A44" s="431" t="s">
        <v>247</v>
      </c>
      <c r="B44" s="499">
        <f>B40*B41*B43</f>
        <v>3.2759999999999998</v>
      </c>
      <c r="C44" s="476" t="s">
        <v>18</v>
      </c>
      <c r="D44" s="496" t="s">
        <v>57</v>
      </c>
      <c r="E44" s="475">
        <f>E$15</f>
        <v>0.1</v>
      </c>
      <c r="F44" s="481" t="s">
        <v>20</v>
      </c>
      <c r="G44" s="576"/>
      <c r="H44" s="345"/>
      <c r="L44" s="466"/>
    </row>
    <row r="45" spans="1:16" ht="24">
      <c r="A45" s="660" t="s">
        <v>369</v>
      </c>
      <c r="B45" s="436">
        <v>2.74</v>
      </c>
      <c r="C45" s="476" t="s">
        <v>43</v>
      </c>
      <c r="D45" s="663" t="s">
        <v>251</v>
      </c>
      <c r="E45" s="499">
        <f>E43*E44</f>
        <v>0.32880000000000009</v>
      </c>
      <c r="F45" s="470" t="s">
        <v>18</v>
      </c>
      <c r="H45" s="466"/>
      <c r="I45" s="466"/>
      <c r="J45" s="466"/>
      <c r="K45" s="466"/>
    </row>
    <row r="46" spans="1:16">
      <c r="A46" s="488" t="s">
        <v>248</v>
      </c>
      <c r="B46" s="499">
        <f>B45*B40*B41</f>
        <v>3.2880000000000007</v>
      </c>
      <c r="C46" s="476" t="s">
        <v>18</v>
      </c>
      <c r="D46" s="484" t="s">
        <v>36</v>
      </c>
      <c r="E46" s="499">
        <f>E42+E45</f>
        <v>0.65640000000000009</v>
      </c>
      <c r="F46" s="470" t="s">
        <v>18</v>
      </c>
      <c r="G46" s="466"/>
    </row>
    <row r="47" spans="1:16">
      <c r="A47" s="431" t="s">
        <v>28</v>
      </c>
      <c r="B47" s="499">
        <f>B44+B46</f>
        <v>6.5640000000000001</v>
      </c>
      <c r="C47" s="476" t="s">
        <v>18</v>
      </c>
      <c r="D47" s="663"/>
    </row>
    <row r="48" spans="1:16">
      <c r="A48" s="488"/>
      <c r="B48" s="499"/>
      <c r="C48" s="476"/>
      <c r="D48" s="484"/>
      <c r="E48" s="499"/>
      <c r="F48" s="470"/>
    </row>
    <row r="49" spans="1:21">
      <c r="A49" s="435" t="s">
        <v>12</v>
      </c>
      <c r="B49" s="563" t="s">
        <v>31</v>
      </c>
      <c r="C49" s="476"/>
      <c r="D49" s="428" t="s">
        <v>12</v>
      </c>
      <c r="E49" s="563" t="s">
        <v>31</v>
      </c>
      <c r="F49" s="470"/>
    </row>
    <row r="50" spans="1:21">
      <c r="A50" s="567"/>
      <c r="B50" s="436"/>
      <c r="C50" s="476"/>
      <c r="D50" s="568"/>
      <c r="E50" s="492"/>
      <c r="F50" s="470"/>
      <c r="H50" s="677"/>
    </row>
    <row r="51" spans="1:21" ht="24" customHeight="1">
      <c r="A51" s="435" t="s">
        <v>13</v>
      </c>
      <c r="B51" s="436"/>
      <c r="C51" s="476"/>
      <c r="D51" s="428" t="s">
        <v>13</v>
      </c>
      <c r="E51" s="492"/>
      <c r="F51" s="470"/>
      <c r="G51" s="490"/>
    </row>
    <row r="52" spans="1:21" ht="24" customHeight="1">
      <c r="A52" s="434" t="s">
        <v>70</v>
      </c>
      <c r="B52" s="499">
        <f>B47</f>
        <v>6.5640000000000001</v>
      </c>
      <c r="C52" s="476" t="s">
        <v>18</v>
      </c>
      <c r="D52" s="433" t="s">
        <v>38</v>
      </c>
      <c r="E52" s="499">
        <f>E46</f>
        <v>0.65640000000000009</v>
      </c>
      <c r="F52" s="470" t="s">
        <v>18</v>
      </c>
      <c r="G52" s="505"/>
      <c r="H52" s="678"/>
      <c r="I52" s="678"/>
      <c r="J52" s="678"/>
      <c r="K52" s="678"/>
      <c r="L52" s="678"/>
      <c r="M52" s="678"/>
      <c r="N52" s="678"/>
      <c r="O52" s="678"/>
      <c r="P52" s="511"/>
      <c r="Q52" s="511"/>
      <c r="R52" s="511"/>
      <c r="S52" s="511"/>
      <c r="T52" s="511"/>
      <c r="U52" s="511"/>
    </row>
    <row r="53" spans="1:21" ht="12.75" customHeight="1">
      <c r="A53" s="438"/>
      <c r="B53" s="115"/>
      <c r="C53" s="438"/>
      <c r="D53" s="438"/>
      <c r="E53" s="115"/>
      <c r="F53" s="45"/>
      <c r="H53" s="678"/>
      <c r="I53" s="678"/>
      <c r="J53" s="678"/>
      <c r="K53" s="678"/>
      <c r="L53" s="678"/>
      <c r="M53" s="678"/>
      <c r="N53" s="678"/>
      <c r="O53" s="678"/>
      <c r="P53" s="676"/>
      <c r="Q53" s="676"/>
      <c r="R53" s="676"/>
      <c r="S53" s="676"/>
      <c r="T53" s="676"/>
      <c r="U53" s="676"/>
    </row>
    <row r="54" spans="1:21" ht="16.5">
      <c r="A54" s="577" t="s">
        <v>114</v>
      </c>
      <c r="C54" s="438"/>
      <c r="D54" s="438"/>
      <c r="E54" s="536"/>
      <c r="F54" s="536"/>
      <c r="H54" s="678"/>
      <c r="I54" s="678"/>
      <c r="J54" s="678"/>
      <c r="K54" s="678"/>
      <c r="L54" s="678"/>
      <c r="M54" s="678"/>
      <c r="N54" s="678"/>
      <c r="O54" s="678"/>
      <c r="P54" s="676"/>
      <c r="Q54" s="676"/>
      <c r="R54" s="676"/>
      <c r="S54" s="676"/>
      <c r="T54" s="676"/>
      <c r="U54" s="676"/>
    </row>
    <row r="55" spans="1:21" ht="57.75">
      <c r="A55" s="178" t="s">
        <v>370</v>
      </c>
      <c r="C55" s="438"/>
      <c r="D55" s="578" t="s">
        <v>20</v>
      </c>
      <c r="E55" s="536"/>
      <c r="F55" s="536"/>
      <c r="H55" s="1263"/>
      <c r="I55" s="1263"/>
      <c r="J55" s="1263"/>
      <c r="K55" s="1263"/>
      <c r="L55" s="1263"/>
      <c r="M55" s="1263"/>
      <c r="N55" s="1263"/>
      <c r="O55" s="1263"/>
      <c r="P55" s="676"/>
      <c r="Q55" s="676"/>
      <c r="R55" s="676"/>
      <c r="S55" s="676"/>
      <c r="T55" s="676"/>
      <c r="U55" s="676"/>
    </row>
    <row r="56" spans="1:21">
      <c r="A56" s="178"/>
      <c r="B56" s="579"/>
      <c r="D56" s="578"/>
      <c r="E56" s="536"/>
      <c r="F56" s="536"/>
      <c r="H56" s="729"/>
      <c r="I56" s="729"/>
      <c r="J56" s="729"/>
      <c r="K56" s="729"/>
      <c r="L56" s="729"/>
      <c r="M56" s="729"/>
      <c r="N56" s="729"/>
      <c r="O56" s="729"/>
    </row>
    <row r="57" spans="1:21" ht="14.25" customHeight="1">
      <c r="A57" s="178"/>
      <c r="B57" s="579"/>
      <c r="D57" s="578"/>
      <c r="E57" s="536"/>
      <c r="F57" s="536"/>
      <c r="H57" s="575"/>
      <c r="I57" s="466"/>
      <c r="J57" s="466"/>
      <c r="K57" s="466"/>
    </row>
    <row r="58" spans="1:21" s="902" customFormat="1" ht="14.25" customHeight="1">
      <c r="A58" s="1142"/>
      <c r="B58" s="1142"/>
      <c r="C58" s="1143"/>
      <c r="D58" s="1143"/>
      <c r="E58" s="1143"/>
      <c r="F58" s="1142"/>
      <c r="H58" s="1029"/>
      <c r="I58" s="1042"/>
      <c r="J58" s="960"/>
      <c r="L58" s="1030"/>
      <c r="M58" s="1030"/>
    </row>
    <row r="59" spans="1:21" s="902" customFormat="1" ht="14.25" customHeight="1">
      <c r="A59" s="1147"/>
      <c r="B59" s="1148"/>
      <c r="C59" s="1149"/>
      <c r="D59" s="1147"/>
      <c r="E59" s="1148"/>
      <c r="F59" s="1149"/>
      <c r="G59" s="960"/>
      <c r="H59" s="1029"/>
      <c r="I59" s="1159"/>
      <c r="J59" s="960"/>
      <c r="K59" s="1156"/>
      <c r="L59" s="1030"/>
      <c r="M59" s="1030"/>
      <c r="N59" s="960"/>
    </row>
    <row r="60" spans="1:21" s="902" customFormat="1" ht="14.25" customHeight="1">
      <c r="A60" s="1147"/>
      <c r="B60" s="1188"/>
      <c r="C60" s="905"/>
      <c r="D60" s="1147"/>
      <c r="E60" s="1188"/>
      <c r="F60" s="905"/>
      <c r="H60" s="445"/>
      <c r="I60" s="1159"/>
      <c r="J60" s="960"/>
      <c r="K60" s="1156"/>
      <c r="N60" s="996"/>
    </row>
    <row r="61" spans="1:21" s="902" customFormat="1" ht="14.25" customHeight="1">
      <c r="A61" s="1036"/>
      <c r="B61" s="1008"/>
      <c r="C61" s="879"/>
      <c r="D61" s="1036"/>
      <c r="E61" s="904"/>
      <c r="F61" s="879"/>
      <c r="H61" s="445"/>
      <c r="I61" s="887"/>
      <c r="J61" s="672"/>
      <c r="K61" s="1032"/>
    </row>
    <row r="62" spans="1:21" s="902" customFormat="1" ht="14.25" customHeight="1">
      <c r="A62" s="1147"/>
      <c r="B62" s="1008"/>
      <c r="C62" s="879"/>
      <c r="D62" s="1147"/>
      <c r="E62" s="904"/>
      <c r="F62" s="879"/>
      <c r="H62" s="293"/>
    </row>
    <row r="63" spans="1:21" s="902" customFormat="1" ht="14.25" customHeight="1">
      <c r="A63" s="1222"/>
      <c r="B63" s="1169"/>
      <c r="C63" s="879"/>
      <c r="D63" s="1222"/>
      <c r="E63" s="886"/>
      <c r="F63" s="879"/>
      <c r="H63" s="293"/>
    </row>
    <row r="64" spans="1:21" s="902" customFormat="1" ht="14.25" customHeight="1">
      <c r="A64" s="1222"/>
      <c r="B64" s="904"/>
      <c r="C64" s="879"/>
      <c r="D64" s="1222"/>
      <c r="E64" s="904"/>
      <c r="F64" s="879"/>
      <c r="H64" s="1004"/>
      <c r="I64" s="266"/>
      <c r="J64" s="266"/>
      <c r="K64" s="293"/>
      <c r="L64" s="293"/>
    </row>
    <row r="65" spans="1:21" s="902" customFormat="1" ht="14.25" customHeight="1">
      <c r="A65" s="1235"/>
      <c r="B65" s="619"/>
      <c r="C65" s="45"/>
      <c r="D65" s="1222"/>
      <c r="E65" s="886"/>
      <c r="F65" s="879"/>
      <c r="H65" s="1004"/>
      <c r="I65" s="266"/>
      <c r="J65" s="267"/>
      <c r="K65" s="266"/>
      <c r="L65" s="1279"/>
    </row>
    <row r="66" spans="1:21" s="902" customFormat="1" ht="14.25" customHeight="1">
      <c r="A66" s="1222"/>
      <c r="B66" s="1008"/>
      <c r="C66" s="879"/>
      <c r="D66" s="1222"/>
      <c r="E66" s="886"/>
      <c r="F66" s="879"/>
      <c r="H66" s="1004"/>
    </row>
    <row r="67" spans="1:21" s="902" customFormat="1" ht="14.25" customHeight="1">
      <c r="A67" s="1222"/>
      <c r="B67" s="886"/>
      <c r="C67" s="879"/>
      <c r="D67" s="1222"/>
      <c r="E67" s="886"/>
      <c r="F67" s="879"/>
    </row>
    <row r="68" spans="1:21" s="902" customFormat="1" ht="14.25" customHeight="1">
      <c r="A68" s="1222"/>
      <c r="B68" s="886"/>
      <c r="C68" s="879"/>
      <c r="D68" s="1151"/>
      <c r="E68" s="904"/>
      <c r="F68" s="905"/>
    </row>
    <row r="69" spans="1:21" s="902" customFormat="1" ht="14.25" customHeight="1">
      <c r="A69" s="1151"/>
      <c r="B69" s="904"/>
      <c r="C69" s="905"/>
      <c r="D69" s="1151"/>
      <c r="E69" s="904"/>
      <c r="F69" s="905"/>
    </row>
    <row r="70" spans="1:21" s="902" customFormat="1" ht="14.25" customHeight="1">
      <c r="A70" s="1147"/>
      <c r="B70" s="879"/>
      <c r="C70" s="905"/>
      <c r="D70" s="1147"/>
      <c r="E70" s="1152"/>
      <c r="F70" s="1224"/>
    </row>
    <row r="71" spans="1:21" s="902" customFormat="1" ht="14.25" customHeight="1">
      <c r="A71" s="1151"/>
      <c r="B71" s="904"/>
      <c r="C71" s="905"/>
      <c r="D71" s="1151"/>
      <c r="E71" s="904"/>
      <c r="F71" s="905"/>
    </row>
    <row r="72" spans="1:21" s="902" customFormat="1" ht="14.25" customHeight="1">
      <c r="A72" s="1147"/>
      <c r="B72" s="904"/>
      <c r="C72" s="905"/>
      <c r="D72" s="1147"/>
      <c r="E72" s="904"/>
      <c r="F72" s="905"/>
    </row>
    <row r="73" spans="1:21" s="902" customFormat="1" ht="14.25" customHeight="1">
      <c r="A73" s="1222"/>
      <c r="B73" s="886"/>
      <c r="C73" s="879"/>
      <c r="D73" s="1222"/>
      <c r="E73" s="886"/>
      <c r="F73" s="879"/>
      <c r="L73" s="987"/>
    </row>
    <row r="74" spans="1:21" s="902" customFormat="1" ht="14.25" customHeight="1">
      <c r="A74" s="905"/>
      <c r="B74" s="904"/>
      <c r="C74" s="905"/>
      <c r="D74" s="905"/>
      <c r="E74" s="990"/>
      <c r="F74" s="905"/>
      <c r="L74" s="619"/>
    </row>
    <row r="75" spans="1:21" s="902" customFormat="1" ht="14.25" customHeight="1">
      <c r="A75" s="1147"/>
      <c r="B75" s="913"/>
      <c r="C75" s="905"/>
      <c r="D75" s="1147"/>
      <c r="E75" s="913"/>
      <c r="F75" s="905"/>
    </row>
    <row r="76" spans="1:21" s="902" customFormat="1" ht="14.25" customHeight="1">
      <c r="A76" s="1147"/>
      <c r="B76" s="1188"/>
      <c r="C76" s="905"/>
      <c r="D76" s="1147"/>
      <c r="E76" s="1188"/>
      <c r="F76" s="905"/>
      <c r="H76" s="445"/>
    </row>
    <row r="77" spans="1:21" s="902" customFormat="1" ht="14.25" customHeight="1">
      <c r="A77" s="1036"/>
      <c r="B77" s="907"/>
      <c r="C77" s="879"/>
      <c r="D77" s="1036"/>
      <c r="E77" s="904"/>
      <c r="F77" s="879"/>
    </row>
    <row r="78" spans="1:21" s="902" customFormat="1" ht="14.25" customHeight="1">
      <c r="A78" s="1147"/>
      <c r="B78" s="1008"/>
      <c r="C78" s="879"/>
      <c r="D78" s="1147"/>
      <c r="E78" s="904"/>
      <c r="F78" s="879"/>
    </row>
    <row r="79" spans="1:21" s="902" customFormat="1" ht="14.25" customHeight="1">
      <c r="A79" s="1036"/>
      <c r="B79" s="1169"/>
      <c r="C79" s="879"/>
      <c r="D79" s="1153"/>
      <c r="E79" s="907"/>
      <c r="F79" s="879"/>
      <c r="G79" s="998"/>
      <c r="H79" s="345"/>
    </row>
    <row r="80" spans="1:21" s="902" customFormat="1" ht="14.25" customHeight="1">
      <c r="A80" s="1036"/>
      <c r="B80" s="904"/>
      <c r="C80" s="879"/>
      <c r="D80" s="1036"/>
      <c r="E80" s="1144"/>
      <c r="F80" s="879"/>
      <c r="G80" s="998"/>
      <c r="H80" s="1004"/>
      <c r="I80" s="266"/>
      <c r="J80" s="266"/>
      <c r="K80" s="293"/>
      <c r="L80" s="293"/>
      <c r="R80" s="1227"/>
      <c r="S80" s="1227"/>
      <c r="T80" s="1227"/>
      <c r="U80" s="1227"/>
    </row>
    <row r="81" spans="1:21" s="902" customFormat="1" ht="14.25" customHeight="1">
      <c r="A81" s="1235"/>
      <c r="B81" s="619"/>
      <c r="C81" s="45"/>
      <c r="D81" s="1036"/>
      <c r="E81" s="907"/>
      <c r="F81" s="879"/>
      <c r="H81" s="1004"/>
      <c r="I81" s="266"/>
      <c r="J81" s="267"/>
      <c r="K81" s="266"/>
      <c r="L81" s="1279"/>
      <c r="R81" s="1227"/>
      <c r="S81" s="1227"/>
      <c r="T81" s="1227"/>
      <c r="U81" s="1227"/>
    </row>
    <row r="82" spans="1:21" s="902" customFormat="1" ht="14.25" customHeight="1">
      <c r="A82" s="1222"/>
      <c r="B82" s="904"/>
      <c r="C82" s="879"/>
      <c r="D82" s="1222"/>
      <c r="E82" s="907"/>
      <c r="F82" s="879"/>
      <c r="H82" s="1004"/>
      <c r="R82" s="1227"/>
      <c r="S82" s="1227"/>
      <c r="T82" s="1227"/>
      <c r="U82" s="1227"/>
    </row>
    <row r="83" spans="1:21" s="902" customFormat="1" ht="14.25" customHeight="1">
      <c r="A83" s="1036"/>
      <c r="B83" s="907"/>
      <c r="C83" s="879"/>
      <c r="D83" s="1036"/>
      <c r="E83" s="1144"/>
      <c r="F83" s="879"/>
      <c r="G83" s="998"/>
      <c r="H83" s="345"/>
    </row>
    <row r="84" spans="1:21" s="902" customFormat="1" ht="14.25" customHeight="1">
      <c r="A84" s="1222"/>
      <c r="B84" s="904"/>
      <c r="C84" s="879"/>
      <c r="D84" s="1036"/>
      <c r="E84" s="907"/>
      <c r="F84" s="879"/>
      <c r="R84" s="1227"/>
      <c r="S84" s="1227"/>
      <c r="T84" s="1227"/>
      <c r="U84" s="1227"/>
    </row>
    <row r="85" spans="1:21" s="902" customFormat="1" ht="14.25" customHeight="1">
      <c r="A85" s="1036"/>
      <c r="B85" s="907"/>
      <c r="C85" s="879"/>
      <c r="D85" s="1036"/>
      <c r="E85" s="907"/>
      <c r="F85" s="879"/>
    </row>
    <row r="86" spans="1:21" s="902" customFormat="1" ht="14.25" customHeight="1">
      <c r="A86" s="1036"/>
      <c r="B86" s="907"/>
      <c r="C86" s="879"/>
      <c r="D86" s="1036"/>
      <c r="E86" s="1227"/>
    </row>
    <row r="87" spans="1:21" s="902" customFormat="1" ht="14.25" customHeight="1">
      <c r="A87" s="1036"/>
      <c r="B87" s="907"/>
      <c r="C87" s="879"/>
      <c r="D87" s="1036"/>
      <c r="E87" s="907"/>
      <c r="F87" s="879"/>
    </row>
    <row r="88" spans="1:21" s="902" customFormat="1" ht="14.25" customHeight="1">
      <c r="A88" s="1147"/>
      <c r="B88" s="879"/>
      <c r="C88" s="879"/>
      <c r="D88" s="1147"/>
      <c r="E88" s="879"/>
      <c r="F88" s="879"/>
    </row>
    <row r="89" spans="1:21" s="902" customFormat="1" ht="14.25" customHeight="1">
      <c r="A89" s="905"/>
      <c r="B89" s="904"/>
      <c r="C89" s="879"/>
      <c r="D89" s="905"/>
      <c r="E89" s="904"/>
      <c r="F89" s="879"/>
      <c r="H89" s="677"/>
    </row>
    <row r="90" spans="1:21" s="902" customFormat="1" ht="14.25" customHeight="1">
      <c r="A90" s="1147"/>
      <c r="B90" s="904"/>
      <c r="C90" s="879"/>
      <c r="D90" s="1147"/>
      <c r="E90" s="904"/>
      <c r="F90" s="879"/>
    </row>
    <row r="91" spans="1:21" s="902" customFormat="1" ht="14.25" customHeight="1">
      <c r="A91" s="1222"/>
      <c r="B91" s="907"/>
      <c r="C91" s="879"/>
      <c r="D91" s="1222"/>
      <c r="E91" s="907"/>
      <c r="F91" s="879"/>
      <c r="H91" s="1226"/>
      <c r="I91" s="1226"/>
      <c r="J91" s="1226"/>
      <c r="K91" s="1226"/>
      <c r="L91" s="1226"/>
      <c r="M91" s="1226"/>
      <c r="N91" s="1226"/>
      <c r="O91" s="1226"/>
      <c r="P91" s="1268"/>
      <c r="Q91" s="1268"/>
    </row>
    <row r="92" spans="1:21" s="902" customFormat="1" ht="14.25" customHeight="1">
      <c r="A92" s="905"/>
      <c r="B92" s="115"/>
      <c r="C92" s="905"/>
      <c r="D92" s="905"/>
      <c r="E92" s="115"/>
      <c r="F92" s="45"/>
      <c r="H92" s="1226"/>
      <c r="I92" s="1226"/>
      <c r="J92" s="1226"/>
      <c r="K92" s="1226"/>
      <c r="L92" s="1226"/>
      <c r="M92" s="1226"/>
      <c r="N92" s="1226"/>
      <c r="O92" s="1226"/>
      <c r="P92" s="1227"/>
      <c r="Q92" s="1227"/>
    </row>
    <row r="93" spans="1:21" s="902" customFormat="1" ht="14.25" customHeight="1">
      <c r="A93" s="819"/>
      <c r="C93" s="905"/>
      <c r="D93" s="905"/>
      <c r="E93" s="905"/>
      <c r="F93" s="905"/>
      <c r="H93" s="1226"/>
      <c r="I93" s="1226"/>
      <c r="J93" s="1226"/>
      <c r="K93" s="1226"/>
      <c r="L93" s="1226"/>
      <c r="M93" s="1226"/>
      <c r="N93" s="1226"/>
      <c r="O93" s="1226"/>
      <c r="P93" s="1227"/>
      <c r="Q93" s="1227"/>
    </row>
    <row r="94" spans="1:21" s="902" customFormat="1" ht="14.25" customHeight="1">
      <c r="A94" s="178"/>
      <c r="C94" s="905"/>
      <c r="D94" s="842"/>
      <c r="E94" s="905"/>
      <c r="F94" s="905"/>
      <c r="H94" s="677"/>
      <c r="I94" s="677"/>
      <c r="J94" s="677"/>
      <c r="K94" s="677"/>
      <c r="L94" s="677"/>
      <c r="M94" s="677"/>
      <c r="N94" s="677"/>
      <c r="O94" s="677"/>
      <c r="P94" s="1227"/>
      <c r="Q94" s="1227"/>
    </row>
    <row r="95" spans="1:21" s="902" customFormat="1" ht="14.25" customHeight="1">
      <c r="B95" s="842"/>
      <c r="C95" s="905"/>
      <c r="D95" s="842"/>
      <c r="E95" s="905"/>
      <c r="F95" s="905"/>
    </row>
    <row r="96" spans="1:21" s="902" customFormat="1" ht="14.25" customHeight="1">
      <c r="A96" s="178"/>
      <c r="B96" s="1280"/>
      <c r="C96" s="292"/>
      <c r="D96" s="1280"/>
      <c r="E96" s="292"/>
      <c r="F96" s="292"/>
    </row>
    <row r="97" spans="1:12" s="902" customFormat="1" ht="14.25" customHeight="1">
      <c r="A97" s="1181"/>
      <c r="B97" s="1281"/>
      <c r="C97" s="1182"/>
      <c r="D97" s="1182"/>
      <c r="E97" s="1182"/>
      <c r="F97" s="1181"/>
      <c r="G97" s="626"/>
      <c r="H97" s="293"/>
      <c r="I97" s="1282"/>
      <c r="J97" s="293"/>
      <c r="K97" s="293"/>
      <c r="L97" s="293"/>
    </row>
    <row r="98" spans="1:12" s="902" customFormat="1" ht="14.25" customHeight="1">
      <c r="A98" s="1178"/>
      <c r="B98" s="180"/>
      <c r="C98" s="171"/>
      <c r="D98" s="1178"/>
      <c r="E98" s="180"/>
      <c r="F98" s="171"/>
      <c r="H98" s="619"/>
      <c r="I98" s="619"/>
      <c r="J98" s="619"/>
      <c r="K98" s="619"/>
      <c r="L98" s="619"/>
    </row>
    <row r="99" spans="1:12" s="902" customFormat="1" ht="14.25" customHeight="1">
      <c r="A99" s="1147"/>
      <c r="B99" s="1188"/>
      <c r="C99" s="905"/>
      <c r="D99" s="1147"/>
      <c r="E99" s="1188"/>
      <c r="F99" s="905"/>
      <c r="G99" s="293"/>
      <c r="H99" s="445"/>
      <c r="I99" s="619"/>
      <c r="J99" s="619"/>
      <c r="K99" s="619"/>
      <c r="L99" s="619"/>
    </row>
    <row r="100" spans="1:12" s="902" customFormat="1" ht="14.25" customHeight="1">
      <c r="A100" s="1147"/>
      <c r="B100" s="1188"/>
      <c r="C100" s="905"/>
      <c r="D100" s="1147"/>
      <c r="E100" s="1188"/>
      <c r="F100" s="905"/>
      <c r="G100" s="293"/>
      <c r="H100" s="445"/>
      <c r="I100" s="619"/>
      <c r="J100" s="619"/>
      <c r="K100" s="619"/>
      <c r="L100" s="619"/>
    </row>
    <row r="101" spans="1:12" s="902" customFormat="1" ht="14.25" customHeight="1">
      <c r="A101" s="1183"/>
      <c r="B101" s="45"/>
      <c r="C101" s="67"/>
      <c r="D101" s="1183"/>
      <c r="E101" s="45"/>
      <c r="F101" s="67"/>
      <c r="G101" s="619"/>
      <c r="H101" s="619"/>
      <c r="I101" s="619"/>
      <c r="J101" s="619"/>
      <c r="K101" s="619"/>
      <c r="L101" s="619"/>
    </row>
    <row r="102" spans="1:12" s="902" customFormat="1" ht="14.25" customHeight="1">
      <c r="A102" s="1185"/>
      <c r="B102" s="59"/>
      <c r="C102" s="111"/>
      <c r="D102" s="1172"/>
      <c r="E102" s="113"/>
      <c r="F102" s="111"/>
      <c r="G102" s="619"/>
      <c r="H102" s="619"/>
      <c r="I102" s="619"/>
      <c r="J102" s="619"/>
      <c r="K102" s="619"/>
      <c r="L102" s="619"/>
    </row>
    <row r="103" spans="1:12" s="902" customFormat="1" ht="14.25" customHeight="1">
      <c r="A103" s="1185"/>
      <c r="B103" s="113"/>
      <c r="C103" s="111"/>
      <c r="D103" s="1172"/>
      <c r="E103" s="111"/>
      <c r="F103" s="111"/>
      <c r="H103" s="619"/>
      <c r="I103" s="619"/>
      <c r="J103" s="619"/>
      <c r="K103" s="619"/>
      <c r="L103" s="619"/>
    </row>
    <row r="104" spans="1:12" s="902" customFormat="1" ht="14.25" customHeight="1">
      <c r="A104" s="1185"/>
      <c r="B104" s="113"/>
      <c r="C104" s="111"/>
      <c r="D104" s="1172"/>
      <c r="E104" s="114"/>
      <c r="F104" s="111"/>
      <c r="G104" s="619"/>
      <c r="H104" s="619"/>
      <c r="I104" s="619"/>
      <c r="J104" s="619"/>
      <c r="K104" s="619"/>
      <c r="L104" s="619"/>
    </row>
    <row r="105" spans="1:12" s="902" customFormat="1" ht="14.25" customHeight="1">
      <c r="A105" s="1203"/>
      <c r="B105" s="47"/>
      <c r="C105" s="67"/>
      <c r="D105" s="1203"/>
      <c r="E105" s="47"/>
      <c r="F105" s="67"/>
      <c r="G105" s="619"/>
      <c r="H105" s="619"/>
      <c r="I105" s="619"/>
      <c r="J105" s="619"/>
      <c r="K105" s="619"/>
      <c r="L105" s="619"/>
    </row>
    <row r="106" spans="1:12" s="902" customFormat="1" ht="14.25" customHeight="1">
      <c r="A106" s="1178"/>
      <c r="B106" s="45"/>
      <c r="C106" s="67"/>
      <c r="D106" s="1178"/>
      <c r="E106" s="1201"/>
      <c r="F106" s="1202"/>
      <c r="G106" s="619"/>
      <c r="H106" s="619"/>
      <c r="I106" s="619"/>
      <c r="J106" s="619"/>
      <c r="K106" s="619"/>
      <c r="L106" s="619"/>
    </row>
    <row r="107" spans="1:12" s="902" customFormat="1" ht="14.25" customHeight="1">
      <c r="A107" s="1203"/>
      <c r="B107" s="47"/>
      <c r="C107" s="67"/>
      <c r="D107" s="1203"/>
      <c r="E107" s="47"/>
      <c r="F107" s="67"/>
      <c r="G107" s="619"/>
      <c r="H107" s="619"/>
      <c r="I107" s="619"/>
      <c r="J107" s="619"/>
      <c r="K107" s="619"/>
      <c r="L107" s="619"/>
    </row>
    <row r="108" spans="1:12" s="902" customFormat="1" ht="14.25" customHeight="1">
      <c r="A108" s="1178"/>
      <c r="B108" s="47"/>
      <c r="C108" s="67"/>
      <c r="D108" s="1178"/>
      <c r="E108" s="47"/>
      <c r="F108" s="67"/>
      <c r="G108" s="619"/>
      <c r="H108" s="619"/>
      <c r="I108" s="619"/>
      <c r="J108" s="619"/>
      <c r="K108" s="619"/>
      <c r="L108" s="619"/>
    </row>
    <row r="109" spans="1:12" s="902" customFormat="1" ht="14.25" customHeight="1">
      <c r="A109" s="1172"/>
      <c r="B109" s="625"/>
      <c r="C109" s="45"/>
      <c r="D109" s="1172"/>
      <c r="E109" s="625"/>
      <c r="F109" s="45"/>
      <c r="G109" s="619"/>
      <c r="H109" s="619"/>
      <c r="I109" s="619"/>
      <c r="J109" s="619"/>
      <c r="K109" s="619"/>
      <c r="L109" s="619"/>
    </row>
    <row r="110" spans="1:12" s="902" customFormat="1" ht="14.25" customHeight="1">
      <c r="A110" s="67"/>
      <c r="B110" s="47"/>
      <c r="C110" s="67"/>
      <c r="D110" s="67"/>
      <c r="E110" s="86"/>
      <c r="F110" s="67"/>
      <c r="G110" s="619"/>
      <c r="H110" s="619"/>
      <c r="I110" s="619"/>
      <c r="J110" s="619"/>
      <c r="K110" s="619"/>
      <c r="L110" s="619"/>
    </row>
    <row r="111" spans="1:12" s="902" customFormat="1" ht="14.25" customHeight="1">
      <c r="A111" s="1163"/>
      <c r="B111" s="335"/>
      <c r="C111" s="292"/>
      <c r="D111" s="1163"/>
      <c r="E111" s="335"/>
      <c r="F111" s="292"/>
      <c r="G111" s="619"/>
      <c r="H111" s="619"/>
      <c r="I111" s="619"/>
      <c r="J111" s="619"/>
      <c r="K111" s="619"/>
      <c r="L111" s="619"/>
    </row>
    <row r="112" spans="1:12" s="902" customFormat="1" ht="14.25" customHeight="1">
      <c r="A112" s="1147"/>
      <c r="B112" s="1188"/>
      <c r="C112" s="905"/>
      <c r="D112" s="1147"/>
      <c r="E112" s="1188"/>
      <c r="F112" s="905"/>
      <c r="G112" s="293"/>
      <c r="H112" s="445"/>
      <c r="I112" s="293"/>
      <c r="J112" s="293"/>
      <c r="K112" s="293"/>
      <c r="L112" s="293"/>
    </row>
    <row r="113" spans="1:17" s="902" customFormat="1" ht="14.25" customHeight="1">
      <c r="A113" s="1036"/>
      <c r="B113" s="907"/>
      <c r="C113" s="879"/>
      <c r="D113" s="1036"/>
      <c r="E113" s="909"/>
      <c r="F113" s="879"/>
    </row>
    <row r="114" spans="1:17" s="902" customFormat="1" ht="14.25" customHeight="1">
      <c r="A114" s="1147"/>
      <c r="B114" s="1008"/>
      <c r="C114" s="879"/>
      <c r="D114" s="1147"/>
      <c r="E114" s="904"/>
      <c r="F114" s="879"/>
    </row>
    <row r="115" spans="1:17" s="902" customFormat="1" ht="14.25" customHeight="1">
      <c r="A115" s="1036"/>
      <c r="B115" s="1169"/>
      <c r="C115" s="879"/>
      <c r="D115" s="1153"/>
      <c r="E115" s="907"/>
      <c r="F115" s="879"/>
    </row>
    <row r="116" spans="1:17" s="902" customFormat="1" ht="14.25" customHeight="1">
      <c r="A116" s="1036"/>
      <c r="B116" s="904"/>
      <c r="C116" s="879"/>
      <c r="D116" s="1036"/>
      <c r="E116" s="1144"/>
      <c r="F116" s="879"/>
      <c r="H116" s="1004"/>
    </row>
    <row r="117" spans="1:17" s="902" customFormat="1" ht="14.25" customHeight="1">
      <c r="A117" s="1235"/>
      <c r="B117" s="619"/>
      <c r="C117" s="45"/>
      <c r="D117" s="1036"/>
      <c r="E117" s="907"/>
      <c r="F117" s="879"/>
      <c r="H117" s="1004"/>
    </row>
    <row r="118" spans="1:17" s="902" customFormat="1" ht="14.25" customHeight="1">
      <c r="A118" s="1222"/>
      <c r="B118" s="904"/>
      <c r="C118" s="879"/>
      <c r="D118" s="1222"/>
      <c r="E118" s="907"/>
      <c r="F118" s="879"/>
      <c r="H118" s="1004"/>
    </row>
    <row r="119" spans="1:17" s="902" customFormat="1" ht="14.25" customHeight="1">
      <c r="A119" s="1036"/>
      <c r="B119" s="907"/>
      <c r="C119" s="879"/>
      <c r="D119" s="1036"/>
      <c r="E119" s="1144"/>
      <c r="F119" s="879"/>
      <c r="P119" s="1227"/>
      <c r="Q119" s="1227"/>
    </row>
    <row r="120" spans="1:17" s="902" customFormat="1" ht="14.25" customHeight="1">
      <c r="A120" s="1222"/>
      <c r="B120" s="904"/>
      <c r="C120" s="879"/>
      <c r="D120" s="1036"/>
      <c r="E120" s="907"/>
      <c r="F120" s="879"/>
      <c r="P120" s="1227"/>
      <c r="Q120" s="1227"/>
    </row>
    <row r="121" spans="1:17" s="902" customFormat="1" ht="14.25" customHeight="1">
      <c r="A121" s="1036"/>
      <c r="B121" s="907"/>
      <c r="C121" s="879"/>
      <c r="P121" s="1227"/>
      <c r="Q121" s="1227"/>
    </row>
    <row r="122" spans="1:17" s="902" customFormat="1" ht="14.25" customHeight="1">
      <c r="A122" s="1036"/>
      <c r="B122" s="907"/>
      <c r="C122" s="879"/>
      <c r="D122" s="1036"/>
      <c r="E122" s="907"/>
      <c r="F122" s="879"/>
    </row>
    <row r="123" spans="1:17" s="902" customFormat="1" ht="14.25" customHeight="1">
      <c r="A123" s="1036"/>
      <c r="B123" s="907"/>
      <c r="C123" s="879"/>
      <c r="D123" s="1036"/>
      <c r="E123" s="907"/>
      <c r="F123" s="879"/>
      <c r="H123" s="1227"/>
      <c r="I123" s="1227"/>
      <c r="J123" s="1227"/>
      <c r="K123" s="1227"/>
      <c r="L123" s="1227"/>
      <c r="M123" s="1227"/>
      <c r="N123" s="1227"/>
      <c r="O123" s="1227"/>
      <c r="P123" s="1227"/>
      <c r="Q123" s="1227"/>
    </row>
    <row r="124" spans="1:17" s="902" customFormat="1" ht="14.25" customHeight="1">
      <c r="A124" s="1147"/>
      <c r="B124" s="879"/>
      <c r="C124" s="879"/>
      <c r="D124" s="1147"/>
      <c r="E124" s="879"/>
      <c r="F124" s="879"/>
      <c r="H124" s="996"/>
    </row>
    <row r="125" spans="1:17" s="902" customFormat="1" ht="14.25" customHeight="1">
      <c r="A125" s="905"/>
      <c r="B125" s="904"/>
      <c r="C125" s="879"/>
      <c r="D125" s="905"/>
      <c r="E125" s="904"/>
      <c r="F125" s="879"/>
      <c r="I125" s="1283"/>
      <c r="J125" s="1283"/>
      <c r="K125" s="1283"/>
      <c r="L125" s="1283"/>
      <c r="M125" s="1283"/>
      <c r="N125" s="1283"/>
      <c r="O125" s="1283"/>
    </row>
    <row r="126" spans="1:17" s="902" customFormat="1" ht="14.25" customHeight="1">
      <c r="A126" s="1147"/>
      <c r="B126" s="904"/>
      <c r="C126" s="879"/>
      <c r="D126" s="1147"/>
      <c r="E126" s="904"/>
      <c r="F126" s="879"/>
      <c r="G126" s="619"/>
      <c r="H126" s="1283"/>
      <c r="I126" s="1283"/>
      <c r="J126" s="1283"/>
      <c r="K126" s="1283"/>
      <c r="L126" s="1283"/>
      <c r="M126" s="1283"/>
      <c r="N126" s="1283"/>
      <c r="O126" s="1283"/>
    </row>
    <row r="127" spans="1:17" s="902" customFormat="1" ht="14.25" customHeight="1">
      <c r="A127" s="1222"/>
      <c r="B127" s="907"/>
      <c r="C127" s="879"/>
      <c r="D127" s="1222"/>
      <c r="E127" s="907"/>
      <c r="F127" s="879"/>
      <c r="G127" s="619"/>
      <c r="H127" s="1226"/>
      <c r="I127" s="1226"/>
      <c r="J127" s="1226"/>
      <c r="K127" s="1226"/>
      <c r="L127" s="1226"/>
      <c r="M127" s="1226"/>
      <c r="N127" s="1226"/>
      <c r="O127" s="1226"/>
    </row>
    <row r="128" spans="1:17" s="902" customFormat="1" ht="14.25" customHeight="1">
      <c r="A128" s="905"/>
      <c r="B128" s="115"/>
      <c r="C128" s="905"/>
      <c r="D128" s="905"/>
      <c r="E128" s="115"/>
      <c r="F128" s="45"/>
      <c r="G128" s="619"/>
      <c r="H128" s="1226"/>
      <c r="I128" s="1226"/>
      <c r="J128" s="1226"/>
      <c r="K128" s="1226"/>
      <c r="L128" s="1226"/>
      <c r="M128" s="1226"/>
      <c r="N128" s="1226"/>
      <c r="O128" s="1226"/>
    </row>
    <row r="129" spans="1:15" s="902" customFormat="1" ht="14.25" customHeight="1">
      <c r="A129" s="819"/>
      <c r="C129" s="905"/>
      <c r="D129" s="905"/>
      <c r="E129" s="905"/>
      <c r="F129" s="905"/>
      <c r="H129" s="1226"/>
      <c r="I129" s="1226"/>
      <c r="J129" s="1226"/>
      <c r="K129" s="1226"/>
      <c r="L129" s="1226"/>
      <c r="M129" s="1226"/>
      <c r="N129" s="1226"/>
      <c r="O129" s="1226"/>
    </row>
    <row r="130" spans="1:15" s="902" customFormat="1" ht="14.25" customHeight="1">
      <c r="A130" s="178"/>
      <c r="C130" s="905"/>
      <c r="D130" s="842"/>
      <c r="E130" s="905"/>
      <c r="F130" s="905"/>
      <c r="G130" s="619"/>
      <c r="H130" s="677"/>
      <c r="I130" s="677"/>
      <c r="J130" s="677"/>
      <c r="K130" s="677"/>
      <c r="L130" s="677"/>
      <c r="M130" s="677"/>
      <c r="N130" s="677"/>
      <c r="O130" s="677"/>
    </row>
    <row r="131" spans="1:15" s="902" customFormat="1" ht="14.25" customHeight="1">
      <c r="E131" s="1227"/>
      <c r="G131" s="619"/>
      <c r="H131" s="619"/>
      <c r="I131" s="619"/>
      <c r="J131" s="619"/>
      <c r="K131" s="619"/>
      <c r="L131" s="619"/>
    </row>
    <row r="132" spans="1:15" s="902" customFormat="1" ht="14.25" customHeight="1">
      <c r="E132" s="1227"/>
      <c r="G132" s="619"/>
      <c r="H132" s="619"/>
      <c r="I132" s="619"/>
      <c r="J132" s="619"/>
      <c r="K132" s="619"/>
      <c r="L132" s="619"/>
    </row>
    <row r="133" spans="1:15" s="902" customFormat="1" ht="14.25" customHeight="1">
      <c r="A133" s="1181"/>
      <c r="B133" s="1281"/>
      <c r="C133" s="1182"/>
      <c r="D133" s="1182"/>
      <c r="E133" s="1182"/>
      <c r="F133" s="1181"/>
      <c r="G133" s="619"/>
      <c r="H133" s="619"/>
      <c r="I133" s="619"/>
      <c r="J133" s="619"/>
      <c r="K133" s="619"/>
      <c r="L133" s="619"/>
    </row>
    <row r="134" spans="1:15" s="902" customFormat="1" ht="14.25" customHeight="1">
      <c r="A134" s="1178"/>
      <c r="B134" s="180"/>
      <c r="C134" s="171"/>
      <c r="D134" s="1178"/>
      <c r="E134" s="180"/>
      <c r="F134" s="171"/>
      <c r="G134" s="619"/>
      <c r="H134" s="619"/>
      <c r="I134" s="619"/>
      <c r="J134" s="619"/>
      <c r="K134" s="619"/>
      <c r="L134" s="619"/>
    </row>
    <row r="135" spans="1:15" s="902" customFormat="1" ht="14.25" customHeight="1">
      <c r="A135" s="1147"/>
      <c r="B135" s="1188"/>
      <c r="C135" s="905"/>
      <c r="D135" s="1147"/>
      <c r="E135" s="1188"/>
      <c r="F135" s="905"/>
      <c r="G135" s="619"/>
      <c r="H135" s="445"/>
      <c r="I135" s="619"/>
      <c r="J135" s="619"/>
      <c r="K135" s="619"/>
      <c r="L135" s="619"/>
    </row>
    <row r="136" spans="1:15" s="902" customFormat="1" ht="14.25" customHeight="1">
      <c r="A136" s="1178"/>
      <c r="B136" s="180"/>
      <c r="C136" s="171"/>
      <c r="D136" s="1178"/>
      <c r="E136" s="180"/>
      <c r="F136" s="171"/>
      <c r="G136" s="619"/>
      <c r="H136" s="619"/>
      <c r="I136" s="619"/>
      <c r="J136" s="619"/>
      <c r="K136" s="619"/>
      <c r="L136" s="619"/>
    </row>
    <row r="137" spans="1:15" s="902" customFormat="1" ht="14.25" customHeight="1">
      <c r="A137" s="1183"/>
      <c r="B137" s="45"/>
      <c r="C137" s="67"/>
      <c r="D137" s="1183"/>
      <c r="E137" s="45"/>
      <c r="F137" s="67"/>
      <c r="G137" s="619"/>
      <c r="H137" s="619"/>
      <c r="I137" s="619"/>
      <c r="J137" s="619"/>
      <c r="K137" s="619"/>
      <c r="L137" s="619"/>
    </row>
    <row r="138" spans="1:15" s="902" customFormat="1" ht="14.25" customHeight="1">
      <c r="A138" s="1185"/>
      <c r="B138" s="59"/>
      <c r="C138" s="111"/>
      <c r="D138" s="1172"/>
      <c r="E138" s="113"/>
      <c r="F138" s="111"/>
      <c r="G138" s="619"/>
      <c r="H138" s="619"/>
      <c r="I138" s="619"/>
      <c r="J138" s="619"/>
      <c r="K138" s="619"/>
      <c r="L138" s="619"/>
    </row>
    <row r="139" spans="1:15" s="902" customFormat="1" ht="14.25" customHeight="1">
      <c r="A139" s="1185"/>
      <c r="B139" s="113"/>
      <c r="C139" s="111"/>
      <c r="D139" s="1172"/>
      <c r="E139" s="111"/>
      <c r="F139" s="111"/>
      <c r="H139" s="293"/>
      <c r="I139" s="293"/>
      <c r="J139" s="293"/>
      <c r="K139" s="293"/>
      <c r="L139" s="293"/>
    </row>
    <row r="140" spans="1:15" s="902" customFormat="1" ht="14.25" customHeight="1">
      <c r="A140" s="1185"/>
      <c r="B140" s="113"/>
      <c r="C140" s="111"/>
      <c r="D140" s="1172"/>
      <c r="E140" s="114"/>
      <c r="F140" s="111"/>
    </row>
    <row r="141" spans="1:15" s="902" customFormat="1" ht="14.25" customHeight="1">
      <c r="A141" s="1203"/>
      <c r="B141" s="47"/>
      <c r="C141" s="67"/>
      <c r="D141" s="1203"/>
      <c r="E141" s="47"/>
      <c r="F141" s="67"/>
      <c r="H141" s="996"/>
      <c r="M141" s="619"/>
      <c r="N141" s="619"/>
    </row>
    <row r="142" spans="1:15" s="902" customFormat="1" ht="14.25" customHeight="1">
      <c r="A142" s="1178"/>
      <c r="B142" s="45"/>
      <c r="C142" s="67"/>
      <c r="D142" s="1178"/>
      <c r="E142" s="1201"/>
      <c r="F142" s="1202"/>
    </row>
    <row r="143" spans="1:15" s="902" customFormat="1" ht="14.25" customHeight="1">
      <c r="A143" s="1203"/>
      <c r="B143" s="47"/>
      <c r="C143" s="67"/>
      <c r="D143" s="1203"/>
      <c r="E143" s="47"/>
      <c r="F143" s="67"/>
    </row>
    <row r="144" spans="1:15" s="902" customFormat="1" ht="14.25" customHeight="1">
      <c r="A144" s="1178"/>
      <c r="B144" s="47"/>
      <c r="C144" s="67"/>
      <c r="D144" s="1178"/>
      <c r="E144" s="47"/>
      <c r="F144" s="67"/>
      <c r="I144" s="987"/>
      <c r="J144" s="987"/>
      <c r="K144" s="987"/>
    </row>
    <row r="145" spans="1:17" s="902" customFormat="1" ht="14.25" customHeight="1">
      <c r="A145" s="1172"/>
      <c r="B145" s="625"/>
      <c r="C145" s="45"/>
      <c r="D145" s="1172"/>
      <c r="E145" s="625"/>
      <c r="F145" s="45"/>
    </row>
    <row r="146" spans="1:17" s="902" customFormat="1" ht="14.25" customHeight="1">
      <c r="A146" s="67"/>
      <c r="B146" s="47"/>
      <c r="C146" s="67"/>
      <c r="D146" s="67"/>
      <c r="E146" s="86"/>
      <c r="F146" s="67"/>
    </row>
    <row r="147" spans="1:17" s="902" customFormat="1" ht="14.25" customHeight="1">
      <c r="A147" s="1163"/>
      <c r="B147" s="335"/>
      <c r="C147" s="292"/>
      <c r="D147" s="1163"/>
      <c r="E147" s="335"/>
      <c r="F147" s="292"/>
    </row>
    <row r="148" spans="1:17" s="902" customFormat="1" ht="14.25" customHeight="1">
      <c r="A148" s="1147"/>
      <c r="B148" s="1188"/>
      <c r="C148" s="905"/>
      <c r="D148" s="1147"/>
      <c r="E148" s="1188"/>
      <c r="F148" s="905"/>
      <c r="G148" s="998"/>
      <c r="H148" s="445"/>
    </row>
    <row r="149" spans="1:17" s="902" customFormat="1" ht="14.25" customHeight="1">
      <c r="A149" s="1036"/>
      <c r="B149" s="907"/>
      <c r="C149" s="879"/>
      <c r="D149" s="1036"/>
      <c r="E149" s="904"/>
      <c r="F149" s="879"/>
    </row>
    <row r="150" spans="1:17" s="902" customFormat="1" ht="14.25" customHeight="1">
      <c r="A150" s="1147"/>
      <c r="B150" s="1008"/>
      <c r="C150" s="879"/>
      <c r="D150" s="1147"/>
      <c r="E150" s="904"/>
      <c r="F150" s="879"/>
    </row>
    <row r="151" spans="1:17" s="902" customFormat="1" ht="14.25" customHeight="1">
      <c r="A151" s="1036"/>
      <c r="B151" s="1169"/>
      <c r="C151" s="879"/>
      <c r="D151" s="1153"/>
      <c r="E151" s="907"/>
      <c r="F151" s="879"/>
    </row>
    <row r="152" spans="1:17" s="902" customFormat="1" ht="14.25" customHeight="1">
      <c r="A152" s="1036"/>
      <c r="B152" s="904"/>
      <c r="C152" s="879"/>
      <c r="D152" s="1036"/>
      <c r="E152" s="1144"/>
      <c r="F152" s="879"/>
      <c r="H152" s="1004"/>
    </row>
    <row r="153" spans="1:17" s="902" customFormat="1" ht="14.25" customHeight="1">
      <c r="A153" s="1235"/>
      <c r="B153" s="619"/>
      <c r="C153" s="45"/>
      <c r="D153" s="1036"/>
      <c r="E153" s="907"/>
      <c r="F153" s="879"/>
      <c r="H153" s="1004"/>
    </row>
    <row r="154" spans="1:17" s="902" customFormat="1" ht="14.25" customHeight="1">
      <c r="A154" s="1222"/>
      <c r="B154" s="904"/>
      <c r="C154" s="879"/>
      <c r="D154" s="1222"/>
      <c r="E154" s="907"/>
      <c r="F154" s="879"/>
      <c r="H154" s="1004"/>
      <c r="L154" s="1268"/>
      <c r="M154" s="1268"/>
      <c r="N154" s="1268"/>
      <c r="O154" s="1268"/>
      <c r="P154" s="1268"/>
      <c r="Q154" s="1268"/>
    </row>
    <row r="155" spans="1:17" s="902" customFormat="1" ht="14.25" customHeight="1">
      <c r="A155" s="1036"/>
      <c r="B155" s="907"/>
      <c r="C155" s="879"/>
      <c r="D155" s="1036"/>
      <c r="E155" s="1144"/>
      <c r="F155" s="879"/>
      <c r="H155" s="1155"/>
      <c r="I155" s="1155"/>
      <c r="J155" s="1155"/>
      <c r="K155" s="1155"/>
      <c r="L155" s="1155"/>
      <c r="M155" s="1155"/>
      <c r="N155" s="1155"/>
      <c r="O155" s="1155"/>
      <c r="P155" s="1227"/>
      <c r="Q155" s="1227"/>
    </row>
    <row r="156" spans="1:17" s="902" customFormat="1" ht="14.25" customHeight="1">
      <c r="A156" s="1222"/>
      <c r="B156" s="904"/>
      <c r="C156" s="879"/>
      <c r="D156" s="1036"/>
      <c r="E156" s="907"/>
      <c r="F156" s="879"/>
      <c r="H156" s="1155"/>
      <c r="I156" s="1155"/>
      <c r="J156" s="1155"/>
      <c r="K156" s="1155"/>
      <c r="L156" s="1155"/>
      <c r="M156" s="1155"/>
      <c r="N156" s="1155"/>
      <c r="O156" s="1155"/>
      <c r="P156" s="1227"/>
      <c r="Q156" s="1227"/>
    </row>
    <row r="157" spans="1:17" s="902" customFormat="1" ht="14.25" customHeight="1">
      <c r="A157" s="1036"/>
      <c r="B157" s="907"/>
      <c r="C157" s="879"/>
      <c r="D157" s="1036"/>
      <c r="E157" s="907"/>
      <c r="F157" s="879"/>
      <c r="H157" s="1155"/>
      <c r="I157" s="1155"/>
      <c r="J157" s="1155"/>
      <c r="K157" s="1155"/>
      <c r="L157" s="1155"/>
      <c r="M157" s="1155"/>
      <c r="N157" s="1155"/>
      <c r="O157" s="1155"/>
      <c r="P157" s="1227"/>
      <c r="Q157" s="1227"/>
    </row>
    <row r="158" spans="1:17" s="902" customFormat="1" ht="14.25" customHeight="1">
      <c r="A158" s="1036"/>
      <c r="B158" s="907"/>
      <c r="C158" s="879"/>
      <c r="D158" s="1036"/>
      <c r="E158" s="1227"/>
    </row>
    <row r="159" spans="1:17" s="902" customFormat="1" ht="14.25" customHeight="1">
      <c r="A159" s="1036"/>
      <c r="B159" s="907"/>
      <c r="C159" s="879"/>
      <c r="D159" s="1036"/>
      <c r="E159" s="907"/>
      <c r="F159" s="879"/>
      <c r="H159" s="996"/>
    </row>
    <row r="160" spans="1:17" s="902" customFormat="1" ht="14.25" customHeight="1">
      <c r="A160" s="1147"/>
      <c r="B160" s="879"/>
      <c r="C160" s="879"/>
      <c r="D160" s="1147"/>
      <c r="E160" s="879"/>
      <c r="F160" s="879"/>
    </row>
    <row r="161" spans="1:15" s="902" customFormat="1" ht="14.25" customHeight="1">
      <c r="A161" s="905"/>
      <c r="B161" s="904"/>
      <c r="C161" s="879"/>
      <c r="D161" s="905"/>
      <c r="E161" s="904"/>
      <c r="F161" s="879"/>
    </row>
    <row r="162" spans="1:15" s="902" customFormat="1" ht="14.25" customHeight="1">
      <c r="A162" s="1147"/>
      <c r="B162" s="904"/>
      <c r="C162" s="879"/>
      <c r="D162" s="1147"/>
      <c r="E162" s="904"/>
      <c r="F162" s="879"/>
    </row>
    <row r="163" spans="1:15" s="902" customFormat="1" ht="14.25" customHeight="1">
      <c r="A163" s="1222"/>
      <c r="B163" s="907"/>
      <c r="C163" s="879"/>
      <c r="D163" s="1222"/>
      <c r="E163" s="907"/>
      <c r="F163" s="879"/>
      <c r="H163" s="1226"/>
      <c r="I163" s="1226"/>
      <c r="J163" s="1226"/>
      <c r="K163" s="1226"/>
      <c r="L163" s="1226"/>
      <c r="M163" s="1226"/>
      <c r="N163" s="1226"/>
      <c r="O163" s="1226"/>
    </row>
    <row r="164" spans="1:15" s="902" customFormat="1" ht="14.25" customHeight="1">
      <c r="A164" s="905"/>
      <c r="B164" s="115"/>
      <c r="C164" s="905"/>
      <c r="D164" s="905"/>
      <c r="E164" s="115"/>
      <c r="F164" s="45"/>
      <c r="H164" s="1226"/>
      <c r="I164" s="1226"/>
      <c r="J164" s="1226"/>
      <c r="K164" s="1226"/>
      <c r="L164" s="1226"/>
      <c r="M164" s="1226"/>
      <c r="N164" s="1226"/>
      <c r="O164" s="1226"/>
    </row>
    <row r="165" spans="1:15" s="902" customFormat="1" ht="14.25" customHeight="1">
      <c r="A165" s="819"/>
      <c r="C165" s="905"/>
      <c r="D165" s="905"/>
      <c r="E165" s="905"/>
      <c r="F165" s="905"/>
      <c r="H165" s="1226"/>
      <c r="I165" s="1226"/>
      <c r="J165" s="1226"/>
      <c r="K165" s="1226"/>
      <c r="L165" s="1226"/>
      <c r="M165" s="1226"/>
      <c r="N165" s="1226"/>
      <c r="O165" s="1226"/>
    </row>
    <row r="166" spans="1:15" s="902" customFormat="1" ht="14.25" customHeight="1">
      <c r="A166" s="178"/>
      <c r="C166" s="905"/>
      <c r="D166" s="842"/>
      <c r="E166" s="905"/>
      <c r="F166" s="905"/>
      <c r="H166" s="677"/>
      <c r="I166" s="677"/>
      <c r="J166" s="677"/>
      <c r="K166" s="677"/>
      <c r="L166" s="677"/>
      <c r="M166" s="677"/>
      <c r="N166" s="677"/>
      <c r="O166" s="677"/>
    </row>
    <row r="167" spans="1:15" s="902" customFormat="1" ht="14.25" customHeight="1">
      <c r="B167" s="842"/>
      <c r="D167" s="842"/>
      <c r="E167" s="905"/>
      <c r="F167" s="905"/>
    </row>
    <row r="168" spans="1:15" s="902" customFormat="1" ht="14.25" customHeight="1">
      <c r="E168" s="1227"/>
    </row>
    <row r="169" spans="1:15" s="902" customFormat="1" ht="14.25" customHeight="1">
      <c r="E169" s="1227"/>
    </row>
    <row r="170" spans="1:15" s="902" customFormat="1" ht="14.25" customHeight="1">
      <c r="E170" s="1227"/>
    </row>
    <row r="171" spans="1:15" ht="14.25" customHeight="1"/>
    <row r="172" spans="1:15" ht="14.25" customHeight="1"/>
    <row r="173" spans="1:15" ht="14.25" customHeight="1"/>
    <row r="174" spans="1:15" ht="14.25" customHeight="1"/>
    <row r="175" spans="1:15" ht="14.25" customHeight="1"/>
    <row r="176" spans="1:15"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sheetData>
  <mergeCells count="3">
    <mergeCell ref="B4:D4"/>
    <mergeCell ref="B5:C5"/>
    <mergeCell ref="B6:C6"/>
  </mergeCells>
  <hyperlinks>
    <hyperlink ref="H6" location="'M&amp;L Granules data'!A1" display="Anmerkung: Berechnung indikative Werte M&amp;L Granules: siehe Tabellenblatt &quot;M&amp;L Granules data&quot;"/>
  </hyperlink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sheetPr>
  <dimension ref="A1:S328"/>
  <sheetViews>
    <sheetView workbookViewId="0"/>
  </sheetViews>
  <sheetFormatPr baseColWidth="10" defaultRowHeight="12.75"/>
  <cols>
    <col min="1" max="1" width="30.5703125" style="43" customWidth="1"/>
    <col min="2" max="2" width="14.42578125" style="43" customWidth="1"/>
    <col min="3" max="3" width="17.28515625" style="43" customWidth="1"/>
    <col min="4" max="4" width="28.7109375" style="43" customWidth="1"/>
    <col min="5" max="6" width="15" style="43" customWidth="1"/>
    <col min="7" max="7" width="5.5703125" style="43" customWidth="1"/>
    <col min="8" max="8" width="10.28515625" style="43" bestFit="1" customWidth="1"/>
    <col min="9" max="16384" width="11.42578125" style="43"/>
  </cols>
  <sheetData>
    <row r="1" spans="1:12" ht="15">
      <c r="A1" s="181" t="s">
        <v>0</v>
      </c>
      <c r="B1" s="182"/>
      <c r="C1" s="183"/>
      <c r="D1" s="184"/>
      <c r="H1" s="925" t="s">
        <v>382</v>
      </c>
      <c r="I1" s="53"/>
      <c r="J1" s="238"/>
    </row>
    <row r="2" spans="1:12" ht="15">
      <c r="A2" s="181" t="s">
        <v>1</v>
      </c>
      <c r="B2" s="185" t="s">
        <v>346</v>
      </c>
      <c r="D2" s="184"/>
      <c r="H2" s="398"/>
    </row>
    <row r="3" spans="1:12" ht="15.75" thickBot="1">
      <c r="A3" s="181"/>
      <c r="B3" s="181"/>
      <c r="C3" s="187"/>
      <c r="D3" s="184"/>
      <c r="H3" s="1049" t="s">
        <v>386</v>
      </c>
      <c r="I3" s="157"/>
      <c r="J3"/>
      <c r="K3"/>
      <c r="L3"/>
    </row>
    <row r="4" spans="1:12" ht="15">
      <c r="A4" s="240"/>
      <c r="B4" s="1368" t="s">
        <v>2</v>
      </c>
      <c r="C4" s="1369"/>
      <c r="D4" s="1370"/>
      <c r="E4" s="241" t="s">
        <v>3</v>
      </c>
      <c r="F4" s="242"/>
      <c r="H4" s="157" t="s">
        <v>415</v>
      </c>
      <c r="I4" s="157"/>
      <c r="J4"/>
      <c r="K4"/>
      <c r="L4"/>
    </row>
    <row r="5" spans="1:12" ht="14.25">
      <c r="A5" s="243" t="s">
        <v>21</v>
      </c>
      <c r="B5" s="1371" t="s">
        <v>4</v>
      </c>
      <c r="C5" s="1372"/>
      <c r="D5" s="244" t="s">
        <v>66</v>
      </c>
      <c r="E5" s="245" t="s">
        <v>5</v>
      </c>
      <c r="F5" s="246" t="s">
        <v>6</v>
      </c>
      <c r="H5" s="188" t="s">
        <v>20</v>
      </c>
      <c r="I5" s="188"/>
    </row>
    <row r="6" spans="1:12" ht="14.25">
      <c r="A6" s="247"/>
      <c r="B6" s="1373"/>
      <c r="C6" s="1374"/>
      <c r="D6" s="248" t="s">
        <v>8</v>
      </c>
      <c r="E6" s="249"/>
      <c r="F6" s="250" t="s">
        <v>8</v>
      </c>
      <c r="H6" s="188" t="s">
        <v>20</v>
      </c>
      <c r="I6" s="188"/>
    </row>
    <row r="7" spans="1:12" ht="14.25">
      <c r="A7" s="388" t="s">
        <v>22</v>
      </c>
      <c r="B7" s="740" t="s">
        <v>31</v>
      </c>
      <c r="C7" s="363"/>
      <c r="D7" s="252"/>
      <c r="E7" s="740" t="s">
        <v>31</v>
      </c>
      <c r="F7" s="253"/>
      <c r="H7" s="43" t="s">
        <v>20</v>
      </c>
    </row>
    <row r="8" spans="1:12" ht="15" thickBot="1">
      <c r="A8" s="709" t="s">
        <v>24</v>
      </c>
      <c r="B8" s="699" t="s">
        <v>31</v>
      </c>
      <c r="C8" s="710"/>
      <c r="D8" s="711"/>
      <c r="E8" s="699" t="s">
        <v>31</v>
      </c>
      <c r="F8" s="712"/>
    </row>
    <row r="9" spans="1:12" s="67" customFormat="1" ht="14.25">
      <c r="A9" s="705"/>
      <c r="B9" s="706"/>
      <c r="C9" s="707"/>
      <c r="D9" s="708"/>
      <c r="E9" s="707"/>
      <c r="F9" s="708"/>
    </row>
    <row r="10" spans="1:12" s="631" customFormat="1">
      <c r="A10" s="105" t="s">
        <v>9</v>
      </c>
      <c r="B10" s="105"/>
      <c r="C10" s="393"/>
      <c r="D10" s="393"/>
    </row>
    <row r="11" spans="1:12" s="631" customFormat="1">
      <c r="A11" s="393" t="s">
        <v>30</v>
      </c>
      <c r="B11" s="751" t="s">
        <v>99</v>
      </c>
      <c r="C11" s="752"/>
      <c r="D11" s="393"/>
      <c r="E11" s="753" t="s">
        <v>67</v>
      </c>
      <c r="F11" s="753" t="s">
        <v>54</v>
      </c>
      <c r="G11" s="812" t="s">
        <v>409</v>
      </c>
      <c r="H11" s="875"/>
      <c r="L11" s="754"/>
    </row>
    <row r="12" spans="1:12" s="631" customFormat="1">
      <c r="A12" s="348" t="s">
        <v>53</v>
      </c>
      <c r="B12" s="1102" t="s">
        <v>26</v>
      </c>
      <c r="C12" s="755" t="s">
        <v>20</v>
      </c>
      <c r="D12" s="631" t="s">
        <v>193</v>
      </c>
      <c r="E12" s="756">
        <v>0.1</v>
      </c>
      <c r="F12" s="757" t="s">
        <v>61</v>
      </c>
      <c r="G12" s="960">
        <v>1</v>
      </c>
      <c r="H12" s="887" t="s">
        <v>55</v>
      </c>
      <c r="L12" s="758"/>
    </row>
    <row r="13" spans="1:12" s="631" customFormat="1">
      <c r="A13" s="393" t="s">
        <v>48</v>
      </c>
      <c r="B13" s="1102" t="s">
        <v>26</v>
      </c>
      <c r="C13" s="755" t="s">
        <v>20</v>
      </c>
      <c r="E13" s="759"/>
      <c r="F13" s="760"/>
      <c r="G13" s="960">
        <v>0.1</v>
      </c>
      <c r="H13" s="877" t="s">
        <v>61</v>
      </c>
      <c r="L13" s="758"/>
    </row>
    <row r="14" spans="1:12" s="631" customFormat="1">
      <c r="A14" s="393" t="s">
        <v>44</v>
      </c>
      <c r="B14" s="1103"/>
      <c r="C14" s="755" t="s">
        <v>89</v>
      </c>
      <c r="H14" s="347" t="s">
        <v>411</v>
      </c>
      <c r="L14" s="758"/>
    </row>
    <row r="15" spans="1:12" s="631" customFormat="1">
      <c r="A15" s="761" t="s">
        <v>160</v>
      </c>
      <c r="B15" s="751">
        <v>0.5</v>
      </c>
      <c r="C15" s="755" t="s">
        <v>90</v>
      </c>
      <c r="D15" s="393"/>
      <c r="E15" s="393"/>
      <c r="F15" s="393"/>
      <c r="H15" s="347" t="s">
        <v>417</v>
      </c>
      <c r="L15" s="758"/>
    </row>
    <row r="16" spans="1:12" s="631" customFormat="1" ht="25.5">
      <c r="A16" s="647" t="s">
        <v>280</v>
      </c>
      <c r="B16" s="751">
        <v>0.158</v>
      </c>
      <c r="C16" s="755" t="s">
        <v>90</v>
      </c>
      <c r="D16" s="393"/>
      <c r="E16" s="393"/>
      <c r="F16" s="393"/>
      <c r="H16" s="347" t="s">
        <v>416</v>
      </c>
      <c r="L16" s="758"/>
    </row>
    <row r="17" spans="1:12" s="631" customFormat="1">
      <c r="A17" s="631" t="s">
        <v>91</v>
      </c>
      <c r="B17" s="762">
        <f>B16/2</f>
        <v>7.9000000000000001E-2</v>
      </c>
      <c r="C17" s="755" t="s">
        <v>92</v>
      </c>
      <c r="D17" s="393" t="s">
        <v>20</v>
      </c>
      <c r="E17" s="393"/>
      <c r="F17" s="393"/>
      <c r="G17" s="631" t="s">
        <v>20</v>
      </c>
      <c r="L17" s="754"/>
    </row>
    <row r="18" spans="1:12" s="75" customFormat="1">
      <c r="A18" s="13"/>
      <c r="D18" s="186"/>
      <c r="E18" s="186"/>
      <c r="F18" s="186"/>
      <c r="G18" s="67"/>
      <c r="J18" s="190"/>
      <c r="K18" s="191"/>
      <c r="L18" s="192"/>
    </row>
    <row r="19" spans="1:12" s="75" customFormat="1" ht="14.25">
      <c r="A19" s="51" t="s">
        <v>22</v>
      </c>
      <c r="B19" s="51"/>
      <c r="C19" s="52"/>
      <c r="D19" s="52"/>
      <c r="E19" s="52"/>
      <c r="F19" s="51" t="s">
        <v>20</v>
      </c>
      <c r="H19" s="347" t="s">
        <v>407</v>
      </c>
    </row>
    <row r="20" spans="1:12" s="75" customFormat="1" ht="15" thickBot="1">
      <c r="A20" s="71" t="s">
        <v>10</v>
      </c>
      <c r="B20" s="72" t="s">
        <v>2</v>
      </c>
      <c r="C20" s="73"/>
      <c r="D20" s="137" t="s">
        <v>10</v>
      </c>
      <c r="E20" s="72" t="s">
        <v>3</v>
      </c>
      <c r="F20" s="83"/>
    </row>
    <row r="21" spans="1:12" s="75" customFormat="1">
      <c r="A21" s="33" t="s">
        <v>98</v>
      </c>
      <c r="B21" s="380" t="s">
        <v>93</v>
      </c>
      <c r="C21" s="381"/>
      <c r="D21" s="68" t="s">
        <v>73</v>
      </c>
      <c r="E21" s="382" t="s">
        <v>51</v>
      </c>
      <c r="F21" s="383"/>
      <c r="G21" s="67"/>
      <c r="H21" s="67"/>
      <c r="I21" s="67"/>
      <c r="J21" s="67"/>
      <c r="K21" s="67"/>
    </row>
    <row r="22" spans="1:12" s="75" customFormat="1" ht="14.25">
      <c r="A22" s="193"/>
      <c r="B22" s="194"/>
      <c r="C22" s="148"/>
      <c r="D22" s="68"/>
      <c r="E22" s="180"/>
      <c r="F22" s="171"/>
      <c r="G22" s="67"/>
      <c r="H22" s="67"/>
      <c r="I22" s="67"/>
      <c r="J22" s="67"/>
      <c r="K22" s="67"/>
    </row>
    <row r="23" spans="1:12" s="75" customFormat="1">
      <c r="A23" s="33" t="s">
        <v>74</v>
      </c>
      <c r="B23" s="172" t="s">
        <v>31</v>
      </c>
      <c r="C23" s="42"/>
      <c r="D23" s="68" t="s">
        <v>74</v>
      </c>
      <c r="E23" s="69" t="s">
        <v>31</v>
      </c>
      <c r="F23" s="79"/>
      <c r="G23" s="67"/>
      <c r="H23" s="67"/>
      <c r="I23" s="67"/>
      <c r="J23" s="67"/>
      <c r="K23" s="67"/>
    </row>
    <row r="24" spans="1:12" s="75" customFormat="1">
      <c r="A24" s="174"/>
      <c r="B24" s="37"/>
      <c r="C24" s="42"/>
      <c r="D24" s="65"/>
      <c r="E24" s="47"/>
      <c r="F24" s="67"/>
      <c r="G24" s="67"/>
      <c r="H24" s="67"/>
      <c r="I24" s="67"/>
      <c r="J24" s="67"/>
      <c r="K24" s="67"/>
    </row>
    <row r="25" spans="1:12" s="75" customFormat="1">
      <c r="A25" s="33" t="s">
        <v>12</v>
      </c>
      <c r="B25" s="172" t="s">
        <v>31</v>
      </c>
      <c r="C25" s="42"/>
      <c r="D25" s="68" t="s">
        <v>12</v>
      </c>
      <c r="E25" s="69" t="s">
        <v>31</v>
      </c>
      <c r="F25" s="79"/>
      <c r="J25" s="67"/>
      <c r="K25" s="67"/>
    </row>
    <row r="26" spans="1:12" s="75" customFormat="1">
      <c r="A26" s="82" t="s">
        <v>20</v>
      </c>
      <c r="B26" s="37"/>
      <c r="C26" s="42" t="s">
        <v>20</v>
      </c>
      <c r="D26" s="65"/>
      <c r="E26" s="47"/>
      <c r="F26" s="67"/>
      <c r="G26" s="43"/>
      <c r="H26" s="43"/>
      <c r="I26" s="43"/>
      <c r="J26" s="67"/>
      <c r="K26" s="67"/>
    </row>
    <row r="27" spans="1:12" s="75" customFormat="1">
      <c r="A27" s="33" t="s">
        <v>13</v>
      </c>
      <c r="B27" s="172"/>
      <c r="C27" s="42"/>
      <c r="D27" s="68" t="s">
        <v>13</v>
      </c>
      <c r="E27" s="69"/>
      <c r="F27" s="67"/>
      <c r="G27" s="43"/>
      <c r="H27" s="43"/>
      <c r="I27" s="43"/>
      <c r="J27" s="67"/>
      <c r="K27" s="188" t="s">
        <v>20</v>
      </c>
    </row>
    <row r="28" spans="1:12" s="75" customFormat="1" ht="24">
      <c r="A28" s="32" t="s">
        <v>76</v>
      </c>
      <c r="B28" s="205" t="str">
        <f>B23</f>
        <v>not expected</v>
      </c>
      <c r="C28" s="28" t="s">
        <v>20</v>
      </c>
      <c r="D28" s="64" t="s">
        <v>77</v>
      </c>
      <c r="E28" s="206" t="str">
        <f>E23</f>
        <v>not expected</v>
      </c>
      <c r="F28" s="45" t="s">
        <v>20</v>
      </c>
      <c r="G28" s="43"/>
      <c r="H28" s="43"/>
      <c r="I28" s="43"/>
      <c r="J28" s="67"/>
      <c r="K28" s="188"/>
    </row>
    <row r="29" spans="1:12" s="75" customFormat="1">
      <c r="A29" s="54"/>
      <c r="B29" s="37"/>
      <c r="C29" s="42"/>
      <c r="D29" s="70"/>
      <c r="E29" s="47"/>
      <c r="F29" s="67"/>
      <c r="G29" s="43"/>
      <c r="H29" s="43"/>
      <c r="I29" s="43"/>
      <c r="J29" s="67"/>
      <c r="K29" s="67"/>
    </row>
    <row r="30" spans="1:12" s="75" customFormat="1" ht="13.5" thickBot="1">
      <c r="A30" s="71" t="s">
        <v>11</v>
      </c>
      <c r="B30" s="84" t="s">
        <v>2</v>
      </c>
      <c r="C30" s="76"/>
      <c r="D30" s="80" t="s">
        <v>11</v>
      </c>
      <c r="E30" s="175" t="s">
        <v>3</v>
      </c>
      <c r="F30" s="81"/>
      <c r="G30" s="43"/>
      <c r="H30" s="43"/>
      <c r="I30" s="43"/>
      <c r="J30" s="67"/>
      <c r="K30" s="67"/>
    </row>
    <row r="31" spans="1:12" s="75" customFormat="1">
      <c r="A31" s="33" t="s">
        <v>73</v>
      </c>
      <c r="B31" s="195" t="s">
        <v>93</v>
      </c>
      <c r="C31" s="42"/>
      <c r="D31" s="68" t="s">
        <v>73</v>
      </c>
      <c r="E31" s="173" t="s">
        <v>51</v>
      </c>
      <c r="F31" s="67"/>
      <c r="G31" s="43"/>
      <c r="I31" s="43"/>
      <c r="J31" s="67"/>
      <c r="K31" s="67"/>
    </row>
    <row r="32" spans="1:12" s="75" customFormat="1">
      <c r="A32" s="170"/>
      <c r="B32" s="196"/>
      <c r="C32" s="42"/>
      <c r="D32" s="68"/>
      <c r="E32" s="47"/>
      <c r="F32" s="67"/>
      <c r="G32" s="43"/>
      <c r="H32" s="43"/>
      <c r="I32" s="43"/>
      <c r="J32" s="67"/>
      <c r="K32" s="67"/>
    </row>
    <row r="33" spans="1:13" s="75" customFormat="1">
      <c r="A33" s="33" t="s">
        <v>74</v>
      </c>
      <c r="B33" s="37"/>
      <c r="C33" s="621"/>
      <c r="D33" s="68" t="s">
        <v>74</v>
      </c>
      <c r="E33" s="47"/>
      <c r="F33" s="67"/>
      <c r="G33" s="43"/>
      <c r="I33" s="43"/>
      <c r="J33" s="67"/>
      <c r="K33" s="67"/>
    </row>
    <row r="34" spans="1:13" s="75" customFormat="1">
      <c r="A34" s="296" t="s">
        <v>14</v>
      </c>
      <c r="B34" s="316">
        <v>0.01</v>
      </c>
      <c r="C34" s="277"/>
      <c r="D34" s="189" t="s">
        <v>35</v>
      </c>
      <c r="E34" s="163">
        <f>B40</f>
        <v>0</v>
      </c>
      <c r="F34" s="148" t="s">
        <v>18</v>
      </c>
      <c r="G34" s="186" t="s">
        <v>20</v>
      </c>
      <c r="H34" s="43"/>
      <c r="I34" s="43"/>
      <c r="J34" s="67"/>
      <c r="K34" s="67"/>
    </row>
    <row r="35" spans="1:13" s="75" customFormat="1" ht="24">
      <c r="A35" s="30" t="s">
        <v>94</v>
      </c>
      <c r="B35" s="39">
        <f>B$15*PI()*(B$17*B$17)</f>
        <v>9.803339875526949E-3</v>
      </c>
      <c r="C35" s="112" t="s">
        <v>95</v>
      </c>
      <c r="D35" s="34" t="s">
        <v>25</v>
      </c>
      <c r="E35" s="38">
        <f>E$12</f>
        <v>0.1</v>
      </c>
      <c r="F35" s="36" t="s">
        <v>20</v>
      </c>
      <c r="I35" s="43"/>
      <c r="J35" s="67"/>
      <c r="K35" s="67"/>
    </row>
    <row r="36" spans="1:13" s="75" customFormat="1">
      <c r="A36" s="44" t="s">
        <v>96</v>
      </c>
      <c r="B36" s="39">
        <f>B35*B$14*1000</f>
        <v>0</v>
      </c>
      <c r="C36" s="45" t="s">
        <v>127</v>
      </c>
      <c r="D36" s="197" t="s">
        <v>16</v>
      </c>
      <c r="E36" s="60">
        <f>E34*E35</f>
        <v>0</v>
      </c>
      <c r="F36" s="148" t="s">
        <v>18</v>
      </c>
      <c r="G36" s="43"/>
      <c r="H36" s="347"/>
      <c r="I36" s="43"/>
      <c r="J36" s="67"/>
      <c r="K36" s="67"/>
    </row>
    <row r="37" spans="1:13" s="75" customFormat="1">
      <c r="A37" s="154" t="s">
        <v>97</v>
      </c>
      <c r="B37" s="725">
        <v>10</v>
      </c>
      <c r="C37" s="42"/>
      <c r="E37" s="198"/>
      <c r="G37" s="43"/>
      <c r="H37" s="347"/>
      <c r="I37" s="43"/>
      <c r="J37" s="43"/>
      <c r="K37" s="43"/>
      <c r="L37" s="43"/>
      <c r="M37" s="43"/>
    </row>
    <row r="38" spans="1:13" s="75" customFormat="1">
      <c r="A38" s="30" t="s">
        <v>42</v>
      </c>
      <c r="B38"/>
      <c r="C38" s="28" t="s">
        <v>41</v>
      </c>
      <c r="D38" s="219"/>
      <c r="E38" s="223"/>
      <c r="G38" s="43"/>
      <c r="H38" s="347"/>
      <c r="I38" s="43"/>
      <c r="J38" s="43"/>
      <c r="K38" s="43"/>
      <c r="L38" s="43"/>
      <c r="M38" s="43"/>
    </row>
    <row r="39" spans="1:13" s="75" customFormat="1">
      <c r="A39" s="415" t="s">
        <v>82</v>
      </c>
      <c r="B39" s="177">
        <f>B36*B37</f>
        <v>0</v>
      </c>
      <c r="C39" s="28" t="s">
        <v>125</v>
      </c>
      <c r="D39" s="219"/>
      <c r="E39" s="223"/>
      <c r="G39" s="43"/>
      <c r="H39" s="43"/>
      <c r="I39" s="43"/>
      <c r="J39" s="43"/>
      <c r="K39" s="43"/>
      <c r="L39" s="43"/>
      <c r="M39" s="43"/>
    </row>
    <row r="40" spans="1:13">
      <c r="A40" s="189" t="s">
        <v>35</v>
      </c>
      <c r="B40" s="177">
        <f>B39*B34</f>
        <v>0</v>
      </c>
      <c r="C40" s="112" t="s">
        <v>18</v>
      </c>
      <c r="D40" s="219"/>
      <c r="E40" s="223"/>
      <c r="F40" s="75"/>
    </row>
    <row r="41" spans="1:13">
      <c r="A41" s="294" t="s">
        <v>28</v>
      </c>
      <c r="B41" s="315">
        <f>B40</f>
        <v>0</v>
      </c>
      <c r="C41" s="302" t="s">
        <v>18</v>
      </c>
      <c r="D41" s="303" t="s">
        <v>36</v>
      </c>
      <c r="E41" s="315">
        <f>E36</f>
        <v>0</v>
      </c>
      <c r="F41" s="279" t="s">
        <v>18</v>
      </c>
      <c r="G41" s="216"/>
      <c r="H41" s="216"/>
      <c r="I41" s="216"/>
      <c r="J41" s="216"/>
      <c r="K41" s="216"/>
      <c r="L41" s="216"/>
      <c r="M41" s="216"/>
    </row>
    <row r="42" spans="1:13">
      <c r="A42" s="33"/>
      <c r="B42" s="37"/>
      <c r="C42" s="75"/>
      <c r="D42" s="68"/>
      <c r="E42" s="47"/>
      <c r="F42" s="67"/>
      <c r="I42" s="216"/>
      <c r="J42" s="216"/>
      <c r="K42" s="216"/>
      <c r="L42" s="216"/>
      <c r="M42" s="216"/>
    </row>
    <row r="43" spans="1:13">
      <c r="A43" s="33" t="s">
        <v>278</v>
      </c>
      <c r="B43" s="37"/>
      <c r="C43" s="28"/>
      <c r="D43" s="68" t="s">
        <v>12</v>
      </c>
      <c r="E43" s="60"/>
      <c r="F43" s="45"/>
      <c r="G43" s="230"/>
      <c r="I43" s="230"/>
      <c r="J43" s="230"/>
      <c r="K43" s="216"/>
      <c r="L43" s="216"/>
      <c r="M43" s="216"/>
    </row>
    <row r="44" spans="1:13">
      <c r="A44" s="296" t="s">
        <v>14</v>
      </c>
      <c r="B44" s="316">
        <v>0.01</v>
      </c>
      <c r="C44" s="277"/>
      <c r="D44" s="228" t="s">
        <v>35</v>
      </c>
      <c r="E44" s="60">
        <f>B50</f>
        <v>0</v>
      </c>
      <c r="F44" s="218" t="s">
        <v>18</v>
      </c>
      <c r="G44" s="230"/>
      <c r="H44" s="230"/>
      <c r="I44" s="230"/>
      <c r="J44" s="230"/>
      <c r="K44" s="216"/>
      <c r="L44" s="216"/>
      <c r="M44" s="216"/>
    </row>
    <row r="45" spans="1:13" ht="24">
      <c r="A45" s="221" t="s">
        <v>94</v>
      </c>
      <c r="B45" s="232">
        <f>B$15*PI()*(B$17*B$17)</f>
        <v>9.803339875526949E-3</v>
      </c>
      <c r="C45" s="222" t="s">
        <v>95</v>
      </c>
      <c r="D45" s="225" t="s">
        <v>25</v>
      </c>
      <c r="E45" s="226">
        <f>E$12</f>
        <v>0.1</v>
      </c>
      <c r="F45" s="227" t="s">
        <v>20</v>
      </c>
      <c r="G45" s="230"/>
      <c r="H45" s="347"/>
      <c r="I45" s="230"/>
      <c r="J45" s="230"/>
      <c r="K45" s="216"/>
      <c r="L45" s="216"/>
      <c r="M45" s="216"/>
    </row>
    <row r="46" spans="1:13">
      <c r="A46" s="224" t="s">
        <v>96</v>
      </c>
      <c r="B46" s="229">
        <f>B45*B$14*1000</f>
        <v>0</v>
      </c>
      <c r="C46" s="29" t="s">
        <v>127</v>
      </c>
      <c r="D46" s="228" t="s">
        <v>16</v>
      </c>
      <c r="E46" s="60">
        <f>E44*E45</f>
        <v>0</v>
      </c>
      <c r="F46" s="218" t="s">
        <v>18</v>
      </c>
      <c r="G46" s="217"/>
      <c r="H46" s="347"/>
      <c r="I46" s="216"/>
      <c r="J46" s="216"/>
      <c r="K46" s="216"/>
      <c r="L46" s="216"/>
      <c r="M46" s="216"/>
    </row>
    <row r="47" spans="1:13">
      <c r="A47" s="154" t="s">
        <v>97</v>
      </c>
      <c r="B47" s="726">
        <v>1</v>
      </c>
      <c r="C47" s="42"/>
      <c r="D47" s="219"/>
      <c r="E47" s="223"/>
      <c r="F47" s="218"/>
      <c r="G47" s="217"/>
      <c r="H47" s="216"/>
      <c r="I47" s="216"/>
      <c r="J47" s="216"/>
      <c r="K47" s="216"/>
      <c r="L47" s="216"/>
      <c r="M47" s="216"/>
    </row>
    <row r="48" spans="1:13">
      <c r="A48" s="30" t="s">
        <v>42</v>
      </c>
      <c r="B48"/>
      <c r="C48" s="28" t="s">
        <v>41</v>
      </c>
      <c r="D48" s="219"/>
      <c r="E48" s="223"/>
      <c r="F48" s="218"/>
    </row>
    <row r="49" spans="1:11">
      <c r="A49" s="415" t="s">
        <v>82</v>
      </c>
      <c r="B49" s="229">
        <f>B46*B47</f>
        <v>0</v>
      </c>
      <c r="C49" s="28" t="s">
        <v>125</v>
      </c>
      <c r="D49" s="219"/>
      <c r="E49" s="223"/>
      <c r="F49" s="218"/>
      <c r="G49" s="109" t="s">
        <v>20</v>
      </c>
      <c r="I49" s="199" t="s">
        <v>20</v>
      </c>
    </row>
    <row r="50" spans="1:11">
      <c r="A50" s="219" t="s">
        <v>35</v>
      </c>
      <c r="B50" s="229">
        <f>B49*B44</f>
        <v>0</v>
      </c>
      <c r="C50" s="222" t="s">
        <v>18</v>
      </c>
      <c r="D50" s="219"/>
      <c r="E50" s="223"/>
      <c r="F50" s="218"/>
      <c r="I50" s="201" t="s">
        <v>20</v>
      </c>
    </row>
    <row r="51" spans="1:11">
      <c r="A51" s="44" t="s">
        <v>28</v>
      </c>
      <c r="B51" s="39">
        <f>B50</f>
        <v>0</v>
      </c>
      <c r="C51" s="28" t="s">
        <v>18</v>
      </c>
      <c r="D51" s="63" t="s">
        <v>36</v>
      </c>
      <c r="E51" s="60">
        <f>E46</f>
        <v>0</v>
      </c>
      <c r="F51" s="45" t="s">
        <v>18</v>
      </c>
      <c r="I51" s="201"/>
    </row>
    <row r="52" spans="1:11">
      <c r="A52" s="216"/>
      <c r="B52" s="231"/>
      <c r="C52" s="220"/>
      <c r="D52" s="216"/>
      <c r="E52" s="231"/>
      <c r="F52" s="216"/>
      <c r="G52" s="109"/>
    </row>
    <row r="53" spans="1:11">
      <c r="A53" s="33" t="s">
        <v>13</v>
      </c>
      <c r="B53" s="39"/>
      <c r="C53" s="28"/>
      <c r="D53" s="68" t="s">
        <v>13</v>
      </c>
      <c r="E53" s="60"/>
      <c r="F53" s="45"/>
    </row>
    <row r="54" spans="1:11" ht="24">
      <c r="A54" s="32" t="s">
        <v>70</v>
      </c>
      <c r="B54" s="39">
        <f>B41+B51</f>
        <v>0</v>
      </c>
      <c r="C54" s="28" t="s">
        <v>18</v>
      </c>
      <c r="D54" s="64" t="s">
        <v>38</v>
      </c>
      <c r="E54" s="60">
        <f>E41+E51</f>
        <v>0</v>
      </c>
      <c r="F54" s="45" t="s">
        <v>18</v>
      </c>
      <c r="H54" s="347" t="s">
        <v>412</v>
      </c>
    </row>
    <row r="55" spans="1:11" s="75" customFormat="1">
      <c r="A55" s="164"/>
      <c r="B55" s="60"/>
      <c r="C55" s="29"/>
      <c r="D55" s="165"/>
      <c r="E55" s="60"/>
      <c r="F55" s="45"/>
    </row>
    <row r="56" spans="1:11" s="632" customFormat="1" ht="37.5" customHeight="1">
      <c r="A56" s="1375" t="s">
        <v>282</v>
      </c>
      <c r="B56" s="1358"/>
      <c r="C56" s="1358"/>
      <c r="D56" s="1358"/>
      <c r="E56" s="1358"/>
      <c r="F56" s="1358"/>
    </row>
    <row r="57" spans="1:11" s="632" customFormat="1">
      <c r="A57" s="1333" t="s">
        <v>279</v>
      </c>
      <c r="B57" s="1334"/>
      <c r="C57" s="1334"/>
      <c r="D57" s="1334"/>
      <c r="E57" s="1334"/>
      <c r="F57" s="1334"/>
      <c r="G57" s="415"/>
      <c r="H57" s="415"/>
      <c r="I57" s="415"/>
      <c r="J57" s="415"/>
      <c r="K57" s="415"/>
    </row>
    <row r="58" spans="1:11" s="632" customFormat="1" ht="24.75" customHeight="1">
      <c r="A58" s="1366" t="s">
        <v>355</v>
      </c>
      <c r="B58" s="1367"/>
      <c r="C58" s="1367"/>
      <c r="D58" s="1367"/>
      <c r="E58" s="1367"/>
      <c r="F58" s="1367"/>
      <c r="G58" s="415"/>
      <c r="H58" s="415"/>
      <c r="I58" s="415"/>
      <c r="J58" s="415"/>
      <c r="K58" s="415"/>
    </row>
    <row r="59" spans="1:11" s="75" customFormat="1">
      <c r="A59" s="200"/>
      <c r="B59" s="77"/>
      <c r="D59" s="78"/>
      <c r="E59" s="43"/>
      <c r="F59" s="43"/>
      <c r="G59" s="67"/>
      <c r="H59" s="67"/>
      <c r="I59" s="67"/>
      <c r="J59" s="67"/>
      <c r="K59" s="67"/>
    </row>
    <row r="60" spans="1:11" s="67" customFormat="1" ht="14.25" customHeight="1">
      <c r="A60" s="1181"/>
      <c r="B60" s="1181"/>
      <c r="C60" s="1182"/>
      <c r="D60" s="1182"/>
      <c r="E60" s="1182"/>
      <c r="F60" s="1181"/>
    </row>
    <row r="61" spans="1:11" s="67" customFormat="1" ht="14.25" customHeight="1">
      <c r="A61" s="1178"/>
      <c r="B61" s="180"/>
      <c r="C61" s="171"/>
      <c r="D61" s="1178"/>
      <c r="E61" s="180"/>
      <c r="F61" s="171"/>
    </row>
    <row r="62" spans="1:11" s="67" customFormat="1" ht="14.25" customHeight="1">
      <c r="A62" s="1178"/>
      <c r="B62" s="45"/>
      <c r="D62" s="1178"/>
      <c r="E62" s="45"/>
    </row>
    <row r="63" spans="1:11" s="67" customFormat="1" ht="14.25" customHeight="1">
      <c r="A63" s="1172"/>
      <c r="B63" s="1206"/>
      <c r="C63" s="111"/>
      <c r="D63" s="1178"/>
      <c r="E63" s="180"/>
      <c r="F63" s="171"/>
    </row>
    <row r="64" spans="1:11" s="67" customFormat="1" ht="14.25" customHeight="1">
      <c r="A64" s="1178"/>
      <c r="B64" s="45"/>
      <c r="D64" s="1178"/>
      <c r="E64" s="1201"/>
      <c r="F64" s="1202"/>
    </row>
    <row r="65" spans="1:11" s="67" customFormat="1" ht="14.25" customHeight="1">
      <c r="A65" s="1203"/>
      <c r="B65" s="47"/>
      <c r="D65" s="1203"/>
      <c r="E65" s="47"/>
    </row>
    <row r="66" spans="1:11" s="67" customFormat="1" ht="14.25" customHeight="1">
      <c r="A66" s="1178"/>
      <c r="B66" s="45"/>
      <c r="D66" s="1178"/>
      <c r="E66" s="1201"/>
      <c r="F66" s="1202"/>
    </row>
    <row r="67" spans="1:11" s="67" customFormat="1" ht="14.25" customHeight="1">
      <c r="A67" s="1203"/>
      <c r="B67" s="47"/>
      <c r="D67" s="1203"/>
      <c r="E67" s="47"/>
    </row>
    <row r="68" spans="1:11" s="67" customFormat="1" ht="14.25" customHeight="1">
      <c r="A68" s="1178"/>
      <c r="B68" s="45"/>
      <c r="D68" s="1178"/>
      <c r="E68" s="1201"/>
      <c r="K68" s="188"/>
    </row>
    <row r="69" spans="1:11" s="67" customFormat="1" ht="14.25" customHeight="1">
      <c r="A69" s="1235"/>
      <c r="B69" s="1184"/>
      <c r="C69" s="45"/>
      <c r="D69" s="1235"/>
      <c r="E69" s="207"/>
      <c r="F69" s="45"/>
      <c r="K69" s="188"/>
    </row>
    <row r="70" spans="1:11" s="67" customFormat="1" ht="14.25" customHeight="1">
      <c r="B70" s="47"/>
      <c r="E70" s="47"/>
    </row>
    <row r="71" spans="1:11" s="67" customFormat="1" ht="14.25" customHeight="1">
      <c r="A71" s="1178"/>
      <c r="B71" s="176"/>
      <c r="D71" s="1178"/>
      <c r="E71" s="176"/>
    </row>
    <row r="72" spans="1:11" s="67" customFormat="1" ht="14.25" customHeight="1">
      <c r="A72" s="1178"/>
      <c r="B72" s="173"/>
      <c r="D72" s="1178"/>
      <c r="E72" s="173"/>
    </row>
    <row r="73" spans="1:11" s="67" customFormat="1" ht="14.25" customHeight="1">
      <c r="A73" s="1178"/>
      <c r="B73" s="47"/>
      <c r="D73" s="1178"/>
      <c r="E73" s="47"/>
    </row>
    <row r="74" spans="1:11" s="67" customFormat="1" ht="14.25" customHeight="1">
      <c r="A74" s="1178"/>
      <c r="B74" s="47"/>
      <c r="D74" s="1178"/>
      <c r="E74" s="47"/>
    </row>
    <row r="75" spans="1:11" s="67" customFormat="1" ht="14.25" customHeight="1">
      <c r="A75" s="1161"/>
      <c r="B75" s="1169"/>
      <c r="C75" s="279"/>
      <c r="D75" s="1185"/>
      <c r="E75" s="625"/>
      <c r="F75" s="111"/>
      <c r="G75" s="188"/>
    </row>
    <row r="76" spans="1:11" s="67" customFormat="1" ht="14.25" customHeight="1">
      <c r="A76" s="1172"/>
      <c r="B76" s="625"/>
      <c r="C76" s="111"/>
      <c r="D76" s="415"/>
      <c r="E76" s="1121"/>
      <c r="F76" s="111"/>
    </row>
    <row r="77" spans="1:11" s="67" customFormat="1" ht="14.25" customHeight="1">
      <c r="A77" s="1185"/>
      <c r="B77" s="625"/>
      <c r="C77" s="45"/>
      <c r="D77" s="1185"/>
      <c r="E77" s="625"/>
      <c r="F77" s="111"/>
      <c r="H77" s="1164"/>
    </row>
    <row r="78" spans="1:11" s="67" customFormat="1" ht="14.25" customHeight="1">
      <c r="A78" s="415"/>
      <c r="B78" s="47"/>
      <c r="H78" s="1164"/>
    </row>
    <row r="79" spans="1:11" s="67" customFormat="1" ht="14.25" customHeight="1">
      <c r="A79" s="1172"/>
      <c r="B79" s="619"/>
      <c r="C79" s="45"/>
      <c r="D79" s="1207"/>
      <c r="E79" s="1204"/>
      <c r="H79" s="1164"/>
    </row>
    <row r="80" spans="1:11" s="67" customFormat="1" ht="14.25" customHeight="1">
      <c r="A80" s="415"/>
      <c r="B80" s="625"/>
      <c r="C80" s="45"/>
      <c r="D80" s="1207"/>
      <c r="E80" s="1204"/>
    </row>
    <row r="81" spans="1:13" s="67" customFormat="1" ht="14.25" customHeight="1">
      <c r="A81" s="1185"/>
      <c r="B81" s="625"/>
      <c r="C81" s="111"/>
      <c r="D81" s="1207"/>
      <c r="E81" s="1204"/>
    </row>
    <row r="82" spans="1:13" s="67" customFormat="1" ht="14.25" customHeight="1">
      <c r="A82" s="1123"/>
      <c r="B82" s="333"/>
      <c r="C82" s="279"/>
      <c r="D82" s="1123"/>
      <c r="E82" s="333"/>
      <c r="F82" s="279"/>
      <c r="G82" s="1208"/>
      <c r="H82" s="1208"/>
      <c r="I82" s="1208"/>
      <c r="J82" s="1208"/>
      <c r="K82" s="1208"/>
      <c r="L82" s="1208"/>
      <c r="M82" s="1208"/>
    </row>
    <row r="83" spans="1:13" s="67" customFormat="1" ht="14.25" customHeight="1">
      <c r="A83" s="1178"/>
      <c r="B83" s="47"/>
      <c r="D83" s="1178"/>
      <c r="E83" s="47"/>
      <c r="I83" s="1208"/>
      <c r="J83" s="1208"/>
      <c r="K83" s="1208"/>
      <c r="L83" s="1208"/>
      <c r="M83" s="1208"/>
    </row>
    <row r="84" spans="1:13" s="67" customFormat="1" ht="14.25" customHeight="1">
      <c r="A84" s="1178"/>
      <c r="B84" s="47"/>
      <c r="C84" s="45"/>
      <c r="D84" s="1178"/>
      <c r="E84" s="625"/>
      <c r="F84" s="45"/>
      <c r="G84" s="1205"/>
      <c r="I84" s="1205"/>
      <c r="J84" s="1205"/>
      <c r="K84" s="1208"/>
      <c r="L84" s="1208"/>
      <c r="M84" s="1208"/>
    </row>
    <row r="85" spans="1:13" s="67" customFormat="1" ht="14.25" customHeight="1">
      <c r="A85" s="1161"/>
      <c r="B85" s="1169"/>
      <c r="C85" s="279"/>
      <c r="D85" s="1207"/>
      <c r="E85" s="625"/>
      <c r="F85" s="1209"/>
      <c r="G85" s="1205"/>
      <c r="H85" s="1205"/>
      <c r="I85" s="1205"/>
      <c r="J85" s="1205"/>
      <c r="K85" s="1208"/>
      <c r="L85" s="1208"/>
      <c r="M85" s="1208"/>
    </row>
    <row r="86" spans="1:13" s="67" customFormat="1" ht="14.25" customHeight="1">
      <c r="A86" s="1210"/>
      <c r="B86" s="1211"/>
      <c r="C86" s="1209"/>
      <c r="D86" s="1207"/>
      <c r="E86" s="1212"/>
      <c r="F86" s="1209"/>
      <c r="G86" s="1205"/>
      <c r="H86" s="1164"/>
      <c r="I86" s="1205"/>
      <c r="J86" s="1205"/>
      <c r="K86" s="1208"/>
      <c r="L86" s="1208"/>
      <c r="M86" s="1208"/>
    </row>
    <row r="87" spans="1:13" s="67" customFormat="1" ht="14.25" customHeight="1">
      <c r="A87" s="1207"/>
      <c r="B87" s="1204"/>
      <c r="C87" s="45"/>
      <c r="D87" s="1207"/>
      <c r="E87" s="625"/>
      <c r="F87" s="1209"/>
      <c r="G87" s="1205"/>
      <c r="H87" s="1164"/>
      <c r="I87" s="1208"/>
      <c r="J87" s="1208"/>
      <c r="K87" s="1208"/>
      <c r="L87" s="1208"/>
      <c r="M87" s="1208"/>
    </row>
    <row r="88" spans="1:13" s="67" customFormat="1" ht="14.25" customHeight="1">
      <c r="A88" s="415"/>
      <c r="B88" s="1213"/>
      <c r="D88" s="1207"/>
      <c r="E88" s="1204"/>
      <c r="F88" s="1209"/>
      <c r="G88" s="1205"/>
      <c r="H88" s="1208"/>
      <c r="I88" s="1208"/>
      <c r="J88" s="1208"/>
      <c r="K88" s="1208"/>
      <c r="L88" s="1208"/>
      <c r="M88" s="1208"/>
    </row>
    <row r="89" spans="1:13" s="67" customFormat="1" ht="14.25" customHeight="1">
      <c r="A89" s="1172"/>
      <c r="B89" s="619"/>
      <c r="C89" s="45"/>
      <c r="D89" s="1207"/>
      <c r="E89" s="1204"/>
      <c r="F89" s="1209"/>
    </row>
    <row r="90" spans="1:13" s="67" customFormat="1" ht="14.25" customHeight="1">
      <c r="A90" s="415"/>
      <c r="B90" s="1204"/>
      <c r="C90" s="45"/>
      <c r="D90" s="1207"/>
      <c r="E90" s="1204"/>
      <c r="F90" s="1209"/>
      <c r="I90" s="1214"/>
    </row>
    <row r="91" spans="1:13" s="67" customFormat="1" ht="14.25" customHeight="1">
      <c r="A91" s="1207"/>
      <c r="B91" s="1204"/>
      <c r="C91" s="1209"/>
      <c r="D91" s="1207"/>
      <c r="E91" s="1204"/>
      <c r="F91" s="1209"/>
      <c r="I91" s="1215"/>
    </row>
    <row r="92" spans="1:13" s="67" customFormat="1" ht="14.25" customHeight="1">
      <c r="A92" s="1185"/>
      <c r="B92" s="625"/>
      <c r="C92" s="45"/>
      <c r="D92" s="415"/>
      <c r="E92" s="625"/>
      <c r="F92" s="45"/>
      <c r="I92" s="1215"/>
    </row>
    <row r="93" spans="1:13" s="67" customFormat="1" ht="14.25" customHeight="1">
      <c r="A93" s="1208"/>
      <c r="B93" s="1216"/>
      <c r="C93" s="1205"/>
      <c r="D93" s="1208"/>
      <c r="E93" s="1216"/>
      <c r="F93" s="1208"/>
    </row>
    <row r="94" spans="1:13" s="67" customFormat="1" ht="14.25" customHeight="1">
      <c r="A94" s="1178"/>
      <c r="B94" s="625"/>
      <c r="C94" s="45"/>
      <c r="D94" s="1178"/>
      <c r="E94" s="625"/>
      <c r="F94" s="45"/>
    </row>
    <row r="95" spans="1:13" s="67" customFormat="1" ht="14.25" customHeight="1">
      <c r="A95" s="1235"/>
      <c r="B95" s="625"/>
      <c r="C95" s="45"/>
      <c r="D95" s="1235"/>
      <c r="E95" s="625"/>
      <c r="F95" s="45"/>
    </row>
    <row r="96" spans="1:13" s="67" customFormat="1" ht="14.25" customHeight="1">
      <c r="A96" s="1235"/>
      <c r="B96" s="625"/>
      <c r="C96" s="45"/>
      <c r="D96" s="1235"/>
      <c r="E96" s="625"/>
      <c r="F96" s="45"/>
    </row>
    <row r="97" spans="1:19" s="415" customFormat="1" ht="14.25" customHeight="1">
      <c r="A97" s="1228"/>
      <c r="B97" s="1228"/>
      <c r="C97" s="1228"/>
      <c r="D97" s="1228"/>
      <c r="E97" s="1228"/>
      <c r="F97" s="1228"/>
    </row>
    <row r="98" spans="1:19" s="415" customFormat="1" ht="14.25" customHeight="1">
      <c r="A98" s="1228"/>
      <c r="B98" s="1229"/>
      <c r="C98" s="1229"/>
      <c r="D98" s="1229"/>
      <c r="E98" s="1229"/>
      <c r="F98" s="1229"/>
    </row>
    <row r="99" spans="1:19" s="415" customFormat="1" ht="14.25" customHeight="1">
      <c r="A99" s="1234"/>
      <c r="B99" s="1229"/>
      <c r="C99" s="1229"/>
      <c r="D99" s="1229"/>
      <c r="E99" s="1229"/>
      <c r="F99" s="1229"/>
    </row>
    <row r="100" spans="1:19" ht="14.25" customHeight="1">
      <c r="A100" s="167"/>
      <c r="C100" s="75"/>
      <c r="D100" s="75"/>
      <c r="G100" s="75"/>
      <c r="H100" s="75"/>
      <c r="I100" s="75"/>
      <c r="J100" s="75"/>
      <c r="K100" s="75"/>
      <c r="L100" s="75"/>
      <c r="M100" s="75"/>
      <c r="N100" s="75"/>
      <c r="O100" s="75"/>
      <c r="P100" s="75"/>
      <c r="Q100" s="75"/>
      <c r="R100" s="75"/>
      <c r="S100" s="75"/>
    </row>
    <row r="101" spans="1:19" ht="14.25" customHeight="1">
      <c r="A101" s="178"/>
      <c r="B101" s="179"/>
      <c r="C101" s="67"/>
      <c r="D101" s="78"/>
      <c r="G101" s="67"/>
      <c r="H101" s="67"/>
      <c r="I101" s="67"/>
      <c r="J101" s="67"/>
      <c r="K101" s="67"/>
      <c r="L101" s="75"/>
      <c r="M101" s="75"/>
      <c r="N101" s="75"/>
      <c r="O101" s="75"/>
      <c r="P101" s="75"/>
      <c r="Q101" s="75"/>
      <c r="R101" s="75"/>
      <c r="S101" s="75"/>
    </row>
    <row r="102" spans="1:19" ht="14.25" customHeight="1">
      <c r="A102" s="200"/>
      <c r="B102" s="77"/>
      <c r="C102" s="75"/>
      <c r="D102" s="78"/>
      <c r="G102" s="67"/>
      <c r="H102" s="67"/>
      <c r="I102" s="67"/>
      <c r="J102" s="67"/>
      <c r="K102" s="67"/>
      <c r="L102" s="75"/>
      <c r="M102" s="75"/>
      <c r="N102" s="75"/>
      <c r="O102" s="75"/>
      <c r="P102" s="75"/>
      <c r="Q102" s="75"/>
      <c r="R102" s="75"/>
      <c r="S102" s="75"/>
    </row>
    <row r="103" spans="1:19" ht="14.25" customHeight="1"/>
    <row r="104" spans="1:19" ht="14.25" customHeight="1"/>
    <row r="105" spans="1:19" ht="14.25" customHeight="1"/>
    <row r="106" spans="1:19" ht="14.25" customHeight="1"/>
    <row r="107" spans="1:19" ht="14.25" customHeight="1"/>
    <row r="108" spans="1:19" ht="14.25" customHeight="1"/>
    <row r="109" spans="1:19" ht="14.25" customHeight="1"/>
    <row r="110" spans="1:19" ht="14.25" customHeight="1"/>
    <row r="111" spans="1:19" ht="14.25" customHeight="1"/>
    <row r="112" spans="1:19"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sheetData>
  <mergeCells count="6">
    <mergeCell ref="A58:F58"/>
    <mergeCell ref="B4:D4"/>
    <mergeCell ref="B5:C5"/>
    <mergeCell ref="B6:C6"/>
    <mergeCell ref="A56:F56"/>
    <mergeCell ref="A57:F57"/>
  </mergeCells>
  <phoneticPr fontId="7"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R245"/>
  <sheetViews>
    <sheetView workbookViewId="0"/>
  </sheetViews>
  <sheetFormatPr baseColWidth="10" defaultRowHeight="12.75"/>
  <cols>
    <col min="1" max="1" width="30.5703125" customWidth="1"/>
    <col min="2" max="2" width="14.42578125" customWidth="1"/>
    <col min="3" max="3" width="17.28515625" customWidth="1"/>
    <col min="4" max="4" width="28.7109375" customWidth="1"/>
    <col min="5" max="6" width="15" customWidth="1"/>
    <col min="7" max="7" width="5.5703125" customWidth="1"/>
  </cols>
  <sheetData>
    <row r="1" spans="1:14" ht="15">
      <c r="A1" s="4" t="s">
        <v>0</v>
      </c>
      <c r="B1" s="182"/>
      <c r="H1" s="925" t="s">
        <v>382</v>
      </c>
    </row>
    <row r="2" spans="1:14" ht="15">
      <c r="A2" s="1" t="s">
        <v>1</v>
      </c>
      <c r="B2" s="4" t="s">
        <v>263</v>
      </c>
      <c r="H2" s="398"/>
    </row>
    <row r="3" spans="1:14" ht="15.75" thickBot="1">
      <c r="B3" s="4" t="s">
        <v>264</v>
      </c>
      <c r="H3" s="157" t="s">
        <v>400</v>
      </c>
    </row>
    <row r="4" spans="1:14" ht="15">
      <c r="A4" s="240"/>
      <c r="B4" s="1368" t="s">
        <v>2</v>
      </c>
      <c r="C4" s="1369"/>
      <c r="D4" s="1370"/>
      <c r="E4" s="241" t="s">
        <v>3</v>
      </c>
      <c r="F4" s="242"/>
      <c r="H4" s="157" t="s">
        <v>404</v>
      </c>
      <c r="I4" s="11"/>
      <c r="J4" s="11"/>
    </row>
    <row r="5" spans="1:14" ht="14.25" customHeight="1">
      <c r="A5" s="243" t="s">
        <v>21</v>
      </c>
      <c r="B5" s="1371" t="s">
        <v>4</v>
      </c>
      <c r="C5" s="1372"/>
      <c r="D5" s="244" t="s">
        <v>66</v>
      </c>
      <c r="E5" s="245" t="s">
        <v>5</v>
      </c>
      <c r="F5" s="246" t="s">
        <v>6</v>
      </c>
      <c r="H5" s="157" t="s">
        <v>405</v>
      </c>
    </row>
    <row r="6" spans="1:14" ht="14.25">
      <c r="A6" s="247"/>
      <c r="B6" s="1373"/>
      <c r="C6" s="1374"/>
      <c r="D6" s="248" t="s">
        <v>8</v>
      </c>
      <c r="E6" s="249"/>
      <c r="F6" s="250" t="s">
        <v>8</v>
      </c>
      <c r="H6" s="157" t="s">
        <v>403</v>
      </c>
    </row>
    <row r="7" spans="1:14" ht="14.25">
      <c r="A7" s="388" t="s">
        <v>22</v>
      </c>
      <c r="B7" s="740" t="s">
        <v>31</v>
      </c>
      <c r="C7" s="363"/>
      <c r="D7" s="252"/>
      <c r="E7" s="740" t="s">
        <v>31</v>
      </c>
      <c r="F7" s="253"/>
      <c r="H7" s="1049" t="s">
        <v>386</v>
      </c>
      <c r="I7" s="11"/>
      <c r="J7" s="11"/>
    </row>
    <row r="8" spans="1:14" ht="15" thickBot="1">
      <c r="A8" s="741" t="s">
        <v>24</v>
      </c>
      <c r="B8" s="699" t="s">
        <v>31</v>
      </c>
      <c r="C8" s="710"/>
      <c r="D8" s="742"/>
      <c r="E8" s="699" t="s">
        <v>31</v>
      </c>
      <c r="F8" s="743"/>
      <c r="H8" s="1197"/>
    </row>
    <row r="10" spans="1:14" s="398" customFormat="1">
      <c r="A10" s="10" t="s">
        <v>9</v>
      </c>
      <c r="B10" s="10"/>
      <c r="E10" s="753" t="s">
        <v>67</v>
      </c>
      <c r="F10" s="753" t="s">
        <v>54</v>
      </c>
      <c r="G10" s="768"/>
      <c r="H10" s="10"/>
      <c r="I10" s="651"/>
      <c r="J10" s="769"/>
      <c r="K10" s="651"/>
      <c r="L10" s="651"/>
      <c r="M10" s="651"/>
      <c r="N10" s="651"/>
    </row>
    <row r="11" spans="1:14" s="776" customFormat="1" ht="12.75" customHeight="1">
      <c r="A11" s="393" t="s">
        <v>30</v>
      </c>
      <c r="B11" s="770" t="s">
        <v>134</v>
      </c>
      <c r="C11" s="771"/>
      <c r="D11" s="631" t="s">
        <v>193</v>
      </c>
      <c r="E11" s="756">
        <v>0.1</v>
      </c>
      <c r="F11" s="757" t="s">
        <v>61</v>
      </c>
      <c r="G11" s="812" t="s">
        <v>409</v>
      </c>
      <c r="H11" s="875"/>
      <c r="I11" s="157" t="s">
        <v>408</v>
      </c>
      <c r="J11" s="773"/>
      <c r="K11" s="761"/>
      <c r="L11" s="774"/>
      <c r="M11" s="775"/>
      <c r="N11" s="775"/>
    </row>
    <row r="12" spans="1:14" s="776" customFormat="1">
      <c r="A12" s="348" t="s">
        <v>107</v>
      </c>
      <c r="B12" s="1105" t="s">
        <v>26</v>
      </c>
      <c r="C12" s="755"/>
      <c r="D12" s="631"/>
      <c r="E12" s="759"/>
      <c r="F12" s="760"/>
      <c r="G12" s="960">
        <v>1</v>
      </c>
      <c r="H12" s="887" t="s">
        <v>55</v>
      </c>
      <c r="J12" s="763"/>
      <c r="K12" s="393"/>
      <c r="L12" s="774"/>
      <c r="M12" s="775"/>
      <c r="N12" s="775"/>
    </row>
    <row r="13" spans="1:14" s="776" customFormat="1">
      <c r="A13" s="393" t="s">
        <v>48</v>
      </c>
      <c r="B13" s="1102" t="s">
        <v>26</v>
      </c>
      <c r="C13" s="755" t="s">
        <v>20</v>
      </c>
      <c r="D13" s="631"/>
      <c r="E13" s="759"/>
      <c r="F13" s="760"/>
      <c r="G13" s="960">
        <v>0.1</v>
      </c>
      <c r="H13" s="877" t="s">
        <v>61</v>
      </c>
      <c r="J13" s="763"/>
      <c r="K13" s="393"/>
      <c r="L13" s="774"/>
      <c r="M13" s="775"/>
      <c r="N13" s="775"/>
    </row>
    <row r="14" spans="1:14" s="776" customFormat="1">
      <c r="A14" s="348" t="s">
        <v>44</v>
      </c>
      <c r="B14" s="777"/>
      <c r="C14" s="778" t="s">
        <v>45</v>
      </c>
      <c r="D14" s="631"/>
      <c r="E14" s="759"/>
      <c r="F14" s="760"/>
      <c r="G14" s="772"/>
      <c r="J14" s="763"/>
      <c r="K14" s="393"/>
      <c r="L14" s="774"/>
      <c r="M14" s="775"/>
      <c r="N14" s="775"/>
    </row>
    <row r="15" spans="1:14" s="776" customFormat="1">
      <c r="A15" s="393" t="s">
        <v>152</v>
      </c>
      <c r="B15" s="1104"/>
      <c r="C15" s="755" t="s">
        <v>292</v>
      </c>
      <c r="D15" s="631"/>
      <c r="E15" s="759"/>
      <c r="F15" s="760"/>
      <c r="M15" s="775"/>
      <c r="N15" s="775"/>
    </row>
    <row r="16" spans="1:14" s="398" customFormat="1" ht="25.5">
      <c r="A16" s="405" t="s">
        <v>281</v>
      </c>
      <c r="B16" s="1105" t="s">
        <v>26</v>
      </c>
      <c r="C16" s="779"/>
      <c r="D16" s="631" t="s">
        <v>20</v>
      </c>
      <c r="E16" s="759" t="s">
        <v>20</v>
      </c>
      <c r="F16" s="760" t="s">
        <v>20</v>
      </c>
      <c r="G16" s="780"/>
      <c r="H16" s="10"/>
    </row>
    <row r="17" spans="1:18" s="398" customFormat="1">
      <c r="A17" s="405" t="s">
        <v>283</v>
      </c>
      <c r="B17" s="1105" t="s">
        <v>26</v>
      </c>
      <c r="C17" s="779"/>
      <c r="D17" s="781" t="s">
        <v>20</v>
      </c>
      <c r="E17" s="393"/>
      <c r="F17" s="393"/>
      <c r="I17" s="782"/>
    </row>
    <row r="18" spans="1:18">
      <c r="H18" s="398"/>
      <c r="I18" s="782"/>
      <c r="J18" s="398"/>
      <c r="K18" s="398"/>
      <c r="L18" s="398"/>
      <c r="M18" s="398"/>
      <c r="N18" s="398"/>
      <c r="O18" s="398"/>
      <c r="P18" s="398"/>
      <c r="Q18" s="110"/>
      <c r="R18" s="110"/>
    </row>
    <row r="19" spans="1:18" ht="14.25">
      <c r="A19" s="51" t="s">
        <v>22</v>
      </c>
      <c r="B19" s="136"/>
      <c r="C19" s="52"/>
      <c r="D19" s="52"/>
      <c r="E19" s="52"/>
      <c r="F19" s="51" t="s">
        <v>20</v>
      </c>
    </row>
    <row r="20" spans="1:18" ht="15" thickBot="1">
      <c r="A20" s="71" t="s">
        <v>10</v>
      </c>
      <c r="B20" s="72" t="s">
        <v>2</v>
      </c>
      <c r="C20" s="73"/>
      <c r="D20" s="137" t="s">
        <v>10</v>
      </c>
      <c r="E20" s="72" t="s">
        <v>3</v>
      </c>
      <c r="F20" s="83"/>
      <c r="G20" s="133" t="s">
        <v>20</v>
      </c>
      <c r="H20" s="157" t="s">
        <v>407</v>
      </c>
    </row>
    <row r="21" spans="1:18" ht="15" customHeight="1">
      <c r="A21" s="46" t="s">
        <v>73</v>
      </c>
      <c r="B21" s="138" t="s">
        <v>51</v>
      </c>
      <c r="C21" s="139"/>
      <c r="D21" s="140" t="s">
        <v>73</v>
      </c>
      <c r="E21" s="138" t="s">
        <v>51</v>
      </c>
      <c r="F21" s="139"/>
      <c r="G21" s="110" t="s">
        <v>20</v>
      </c>
      <c r="H21" s="10"/>
      <c r="I21" s="775"/>
      <c r="J21" s="398"/>
      <c r="K21" s="784"/>
      <c r="L21" s="774"/>
      <c r="M21" s="398"/>
      <c r="N21" s="398"/>
      <c r="O21" s="398"/>
      <c r="P21" s="398"/>
    </row>
    <row r="22" spans="1:18" ht="15" customHeight="1">
      <c r="A22" s="33"/>
      <c r="B22" s="141"/>
      <c r="C22" s="139"/>
      <c r="D22" s="142"/>
      <c r="E22" s="141"/>
      <c r="F22" s="139"/>
      <c r="G22" s="110"/>
      <c r="H22" s="629"/>
      <c r="I22" s="785"/>
      <c r="J22" s="629"/>
      <c r="K22" s="104"/>
      <c r="L22" s="786"/>
      <c r="M22" s="651"/>
      <c r="N22" s="651"/>
      <c r="O22" s="398"/>
      <c r="P22" s="398"/>
    </row>
    <row r="23" spans="1:18" ht="15" customHeight="1">
      <c r="A23" s="46" t="s">
        <v>74</v>
      </c>
      <c r="B23" s="143" t="s">
        <v>31</v>
      </c>
      <c r="C23" s="45" t="s">
        <v>20</v>
      </c>
      <c r="D23" s="144" t="s">
        <v>75</v>
      </c>
      <c r="E23" s="143" t="s">
        <v>31</v>
      </c>
      <c r="F23" s="29" t="s">
        <v>20</v>
      </c>
      <c r="G23" s="110"/>
      <c r="H23" s="398"/>
      <c r="I23" s="785"/>
      <c r="J23" s="651"/>
      <c r="K23" s="651"/>
      <c r="L23" s="787"/>
      <c r="M23" s="651"/>
      <c r="N23" s="651"/>
      <c r="O23" s="398"/>
      <c r="P23" s="398"/>
    </row>
    <row r="24" spans="1:18">
      <c r="A24" s="46"/>
      <c r="B24" s="143"/>
      <c r="C24" s="45"/>
      <c r="D24" s="144"/>
      <c r="E24" s="143"/>
      <c r="F24" s="29"/>
      <c r="G24" s="145"/>
      <c r="H24" s="145"/>
      <c r="I24" s="145"/>
      <c r="J24" s="145"/>
      <c r="K24" s="145"/>
      <c r="L24" s="145"/>
      <c r="M24" s="145"/>
      <c r="N24" s="145"/>
    </row>
    <row r="25" spans="1:18">
      <c r="A25" s="46" t="s">
        <v>12</v>
      </c>
      <c r="B25" s="143" t="s">
        <v>31</v>
      </c>
      <c r="C25" s="45"/>
      <c r="D25" s="144" t="s">
        <v>12</v>
      </c>
      <c r="E25" s="143" t="s">
        <v>31</v>
      </c>
      <c r="F25" s="29"/>
      <c r="G25" s="146"/>
      <c r="H25" s="146"/>
      <c r="I25" s="146"/>
      <c r="J25" s="146"/>
      <c r="K25" s="146"/>
      <c r="L25" s="146"/>
      <c r="M25" s="146"/>
      <c r="N25" s="146"/>
    </row>
    <row r="26" spans="1:18">
      <c r="A26" s="54"/>
      <c r="B26" s="134"/>
      <c r="C26" s="28"/>
      <c r="D26" s="147"/>
      <c r="E26" s="43"/>
      <c r="F26" s="43"/>
      <c r="G26" s="146"/>
      <c r="H26" s="146"/>
      <c r="I26" s="146"/>
      <c r="J26" s="146"/>
      <c r="K26" s="146"/>
      <c r="L26" s="146"/>
      <c r="M26" s="146"/>
      <c r="N26" s="146"/>
    </row>
    <row r="27" spans="1:18">
      <c r="A27" s="33" t="s">
        <v>13</v>
      </c>
      <c r="B27" s="148"/>
      <c r="C27" s="112"/>
      <c r="D27" s="68" t="s">
        <v>13</v>
      </c>
      <c r="E27" s="111"/>
      <c r="F27" s="111"/>
    </row>
    <row r="28" spans="1:18" ht="24">
      <c r="A28" s="30" t="s">
        <v>76</v>
      </c>
      <c r="B28" s="138" t="str">
        <f>B23</f>
        <v>not expected</v>
      </c>
      <c r="C28" s="112" t="s">
        <v>20</v>
      </c>
      <c r="D28" s="62" t="s">
        <v>77</v>
      </c>
      <c r="E28" s="149" t="str">
        <f>E23</f>
        <v>not expected</v>
      </c>
      <c r="F28" s="111" t="s">
        <v>20</v>
      </c>
    </row>
    <row r="29" spans="1:18">
      <c r="A29" s="30"/>
      <c r="B29" s="138"/>
      <c r="C29" s="112"/>
      <c r="D29" s="62"/>
      <c r="E29" s="150"/>
      <c r="F29" s="111"/>
    </row>
    <row r="30" spans="1:18" ht="13.5" thickBot="1">
      <c r="A30" s="71" t="s">
        <v>11</v>
      </c>
      <c r="B30" s="84" t="s">
        <v>2</v>
      </c>
      <c r="C30" s="76"/>
      <c r="D30" s="80" t="s">
        <v>11</v>
      </c>
      <c r="E30" s="151" t="s">
        <v>3</v>
      </c>
      <c r="F30" s="81"/>
    </row>
    <row r="31" spans="1:18" ht="15" customHeight="1">
      <c r="A31" s="46" t="s">
        <v>73</v>
      </c>
      <c r="B31" s="138" t="s">
        <v>51</v>
      </c>
      <c r="C31" s="139"/>
      <c r="D31" s="140" t="s">
        <v>73</v>
      </c>
      <c r="E31" s="138" t="s">
        <v>51</v>
      </c>
      <c r="F31" s="139"/>
    </row>
    <row r="32" spans="1:18" ht="15" customHeight="1">
      <c r="A32" s="33"/>
      <c r="B32" s="152"/>
      <c r="C32" s="75"/>
      <c r="D32" s="68"/>
      <c r="E32" s="153"/>
      <c r="F32" s="67"/>
    </row>
    <row r="33" spans="1:11" ht="15" customHeight="1">
      <c r="A33" s="46" t="s">
        <v>74</v>
      </c>
      <c r="B33" s="152"/>
      <c r="C33" s="75"/>
      <c r="D33" s="144" t="s">
        <v>74</v>
      </c>
      <c r="E33" s="153"/>
      <c r="F33" s="67"/>
    </row>
    <row r="34" spans="1:11">
      <c r="A34" s="296" t="s">
        <v>14</v>
      </c>
      <c r="B34" s="316">
        <v>0.01</v>
      </c>
      <c r="C34" s="75"/>
      <c r="D34" s="155" t="s">
        <v>69</v>
      </c>
      <c r="E34" s="385">
        <f>B37</f>
        <v>0</v>
      </c>
      <c r="F34" s="29" t="s">
        <v>18</v>
      </c>
    </row>
    <row r="35" spans="1:11">
      <c r="A35" s="30" t="s">
        <v>42</v>
      </c>
      <c r="C35" s="28" t="s">
        <v>41</v>
      </c>
      <c r="D35" s="156" t="s">
        <v>25</v>
      </c>
      <c r="E35" s="38">
        <f>E$11</f>
        <v>0.1</v>
      </c>
      <c r="F35" s="35" t="s">
        <v>20</v>
      </c>
      <c r="G35" s="100" t="s">
        <v>20</v>
      </c>
    </row>
    <row r="36" spans="1:11">
      <c r="A36" s="1095" t="s">
        <v>138</v>
      </c>
      <c r="B36" s="396">
        <f>IFERROR(B$15*1000*B$16*B$17,0)</f>
        <v>0</v>
      </c>
      <c r="C36" s="45" t="s">
        <v>125</v>
      </c>
      <c r="D36" s="303" t="s">
        <v>16</v>
      </c>
      <c r="E36" s="392">
        <f>E34*E35</f>
        <v>0</v>
      </c>
      <c r="F36" s="29" t="s">
        <v>18</v>
      </c>
      <c r="G36" s="157" t="s">
        <v>20</v>
      </c>
    </row>
    <row r="37" spans="1:11">
      <c r="A37" s="317" t="s">
        <v>35</v>
      </c>
      <c r="B37" s="397">
        <f>B36*B34</f>
        <v>0</v>
      </c>
      <c r="C37" s="28" t="s">
        <v>18</v>
      </c>
      <c r="D37" s="303"/>
      <c r="E37" s="392"/>
      <c r="F37" s="29"/>
      <c r="G37" s="157"/>
    </row>
    <row r="38" spans="1:11">
      <c r="A38" s="33"/>
      <c r="D38" s="303"/>
      <c r="G38" s="157"/>
      <c r="K38" s="398" t="s">
        <v>20</v>
      </c>
    </row>
    <row r="39" spans="1:11">
      <c r="A39" s="294" t="s">
        <v>28</v>
      </c>
      <c r="B39" s="392">
        <f>B37</f>
        <v>0</v>
      </c>
      <c r="C39" s="28" t="s">
        <v>18</v>
      </c>
      <c r="D39" s="303" t="s">
        <v>36</v>
      </c>
      <c r="E39" s="392">
        <f>E36</f>
        <v>0</v>
      </c>
      <c r="F39" s="29" t="s">
        <v>18</v>
      </c>
      <c r="G39" s="157"/>
    </row>
    <row r="40" spans="1:11">
      <c r="A40" s="294"/>
      <c r="B40" s="399"/>
      <c r="C40" s="29"/>
      <c r="D40" s="404"/>
      <c r="E40" s="392"/>
      <c r="F40" s="29"/>
      <c r="I40" s="398" t="s">
        <v>20</v>
      </c>
    </row>
    <row r="41" spans="1:11">
      <c r="A41" s="287" t="s">
        <v>136</v>
      </c>
      <c r="B41" s="355" t="s">
        <v>31</v>
      </c>
      <c r="C41" s="75"/>
      <c r="D41" s="290" t="s">
        <v>12</v>
      </c>
      <c r="E41" s="355" t="s">
        <v>31</v>
      </c>
      <c r="F41" s="29"/>
    </row>
    <row r="42" spans="1:11">
      <c r="A42" s="160"/>
      <c r="B42" s="14"/>
      <c r="C42" s="110"/>
      <c r="D42" s="159"/>
      <c r="E42" s="158"/>
      <c r="F42" s="29"/>
    </row>
    <row r="43" spans="1:11">
      <c r="A43" s="33" t="s">
        <v>13</v>
      </c>
      <c r="B43" s="161"/>
      <c r="C43" s="28"/>
      <c r="D43" s="68" t="s">
        <v>13</v>
      </c>
      <c r="E43" s="162"/>
      <c r="F43" s="45"/>
    </row>
    <row r="44" spans="1:11" ht="24">
      <c r="A44" s="32" t="s">
        <v>70</v>
      </c>
      <c r="B44" s="39">
        <f>B39</f>
        <v>0</v>
      </c>
      <c r="C44" s="28" t="s">
        <v>18</v>
      </c>
      <c r="D44" s="64" t="s">
        <v>38</v>
      </c>
      <c r="E44" s="163">
        <f>E39</f>
        <v>0</v>
      </c>
      <c r="F44" s="45" t="s">
        <v>18</v>
      </c>
    </row>
    <row r="45" spans="1:11" ht="36">
      <c r="A45" s="32" t="s">
        <v>71</v>
      </c>
      <c r="B45" s="508"/>
      <c r="C45" s="28" t="s">
        <v>18</v>
      </c>
      <c r="D45" s="64" t="s">
        <v>47</v>
      </c>
      <c r="E45" s="508"/>
      <c r="F45" s="45" t="s">
        <v>18</v>
      </c>
    </row>
    <row r="46" spans="1:11">
      <c r="A46" s="164"/>
      <c r="B46" s="39"/>
      <c r="C46" s="29"/>
      <c r="D46" s="165"/>
      <c r="E46" s="166"/>
      <c r="F46" s="45"/>
      <c r="H46" s="133" t="s">
        <v>20</v>
      </c>
      <c r="K46" s="8"/>
    </row>
    <row r="47" spans="1:11" s="766" customFormat="1" ht="12">
      <c r="A47" s="765" t="s">
        <v>124</v>
      </c>
      <c r="B47" s="765"/>
    </row>
    <row r="48" spans="1:11" s="766" customFormat="1" ht="12">
      <c r="A48" s="765" t="s">
        <v>137</v>
      </c>
      <c r="H48" s="783"/>
    </row>
    <row r="49" spans="1:14" s="766" customFormat="1" ht="27" customHeight="1">
      <c r="A49" s="1375" t="s">
        <v>284</v>
      </c>
      <c r="B49" s="1360"/>
      <c r="C49" s="1360"/>
      <c r="D49" s="1360"/>
      <c r="E49" s="1360"/>
      <c r="F49" s="1360"/>
      <c r="H49" s="415" t="s">
        <v>20</v>
      </c>
    </row>
    <row r="50" spans="1:14" s="766" customFormat="1" ht="24.75" customHeight="1">
      <c r="A50" s="1375" t="s">
        <v>135</v>
      </c>
      <c r="B50" s="1360"/>
      <c r="C50" s="1360"/>
      <c r="D50" s="1360"/>
      <c r="E50" s="1360"/>
      <c r="F50" s="1360"/>
      <c r="I50" s="767"/>
      <c r="K50" s="767"/>
    </row>
    <row r="51" spans="1:14">
      <c r="A51" s="168" t="s">
        <v>20</v>
      </c>
      <c r="B51" s="168"/>
    </row>
    <row r="52" spans="1:14" s="619" customFormat="1" ht="14.25" customHeight="1">
      <c r="A52" s="1181"/>
      <c r="B52" s="173"/>
      <c r="C52" s="1182"/>
      <c r="D52" s="1182"/>
      <c r="E52" s="1182"/>
      <c r="F52" s="1181"/>
    </row>
    <row r="53" spans="1:14" s="619" customFormat="1" ht="14.25" customHeight="1">
      <c r="A53" s="1178"/>
      <c r="B53" s="180"/>
      <c r="C53" s="171"/>
      <c r="D53" s="1178"/>
      <c r="E53" s="180"/>
      <c r="F53" s="171"/>
      <c r="G53" s="45"/>
    </row>
    <row r="54" spans="1:14" s="619" customFormat="1" ht="14.25" customHeight="1">
      <c r="A54" s="1183"/>
      <c r="B54" s="1188"/>
      <c r="C54" s="171"/>
      <c r="D54" s="1183"/>
      <c r="E54" s="1188"/>
      <c r="F54" s="171"/>
      <c r="G54" s="626"/>
      <c r="H54" s="724"/>
      <c r="I54" s="1189"/>
      <c r="J54" s="626"/>
      <c r="K54" s="124"/>
      <c r="L54" s="1190"/>
    </row>
    <row r="55" spans="1:14" s="619" customFormat="1" ht="14.25" customHeight="1">
      <c r="A55" s="1178"/>
      <c r="B55" s="180"/>
      <c r="C55" s="171"/>
      <c r="D55" s="1178"/>
      <c r="E55" s="180"/>
      <c r="F55" s="171"/>
      <c r="G55" s="626"/>
      <c r="H55" s="626"/>
      <c r="I55" s="1191"/>
      <c r="J55" s="626"/>
      <c r="K55" s="98"/>
      <c r="L55" s="1192"/>
      <c r="M55" s="626"/>
    </row>
    <row r="56" spans="1:14" s="619" customFormat="1" ht="14.25" customHeight="1">
      <c r="A56" s="1183"/>
      <c r="B56" s="1177"/>
      <c r="C56" s="45"/>
      <c r="D56" s="1183"/>
      <c r="E56" s="1177"/>
      <c r="F56" s="45"/>
      <c r="G56" s="626"/>
      <c r="H56" s="629"/>
      <c r="I56" s="1191"/>
      <c r="J56" s="626"/>
      <c r="K56" s="626"/>
      <c r="L56" s="723"/>
      <c r="M56" s="626"/>
    </row>
    <row r="57" spans="1:14" s="619" customFormat="1" ht="14.25" customHeight="1">
      <c r="A57" s="1183"/>
      <c r="B57" s="1177"/>
      <c r="C57" s="45"/>
      <c r="D57" s="1183"/>
      <c r="E57" s="1177"/>
      <c r="F57" s="45"/>
      <c r="G57" s="1193"/>
      <c r="H57" s="1193"/>
      <c r="I57" s="1193"/>
      <c r="J57" s="1193"/>
      <c r="K57" s="1193"/>
      <c r="L57" s="1193"/>
      <c r="M57" s="1193"/>
      <c r="N57" s="1193"/>
    </row>
    <row r="58" spans="1:14" s="619" customFormat="1" ht="14.25" customHeight="1">
      <c r="A58" s="1183"/>
      <c r="B58" s="1177"/>
      <c r="C58" s="45"/>
      <c r="D58" s="1183"/>
      <c r="E58" s="1177"/>
      <c r="F58" s="45"/>
      <c r="G58" s="1193"/>
      <c r="H58" s="1193"/>
      <c r="I58" s="1193"/>
      <c r="J58" s="1193"/>
      <c r="K58" s="1193"/>
      <c r="L58" s="1193"/>
      <c r="M58" s="1193"/>
      <c r="N58" s="1193"/>
    </row>
    <row r="59" spans="1:14" s="619" customFormat="1" ht="14.25" customHeight="1">
      <c r="A59" s="67"/>
      <c r="B59" s="45"/>
      <c r="C59" s="45"/>
      <c r="D59" s="67"/>
      <c r="E59" s="67"/>
      <c r="F59" s="67"/>
      <c r="G59" s="1193"/>
      <c r="H59" s="1193"/>
      <c r="I59" s="1193"/>
      <c r="J59" s="1193"/>
      <c r="K59" s="1193"/>
      <c r="L59" s="1193"/>
      <c r="M59" s="1193"/>
      <c r="N59" s="1193"/>
    </row>
    <row r="60" spans="1:14" s="619" customFormat="1" ht="14.25" customHeight="1">
      <c r="A60" s="1178"/>
      <c r="B60" s="111"/>
      <c r="C60" s="111"/>
      <c r="D60" s="1178"/>
      <c r="E60" s="111"/>
      <c r="F60" s="111"/>
    </row>
    <row r="61" spans="1:14" s="619" customFormat="1" ht="14.25" customHeight="1">
      <c r="A61" s="1172"/>
      <c r="B61" s="1188"/>
      <c r="C61" s="111"/>
      <c r="D61" s="1172"/>
      <c r="E61" s="150"/>
      <c r="F61" s="111"/>
    </row>
    <row r="62" spans="1:14" s="619" customFormat="1" ht="14.25" customHeight="1">
      <c r="A62" s="1172"/>
      <c r="B62" s="1188"/>
      <c r="C62" s="111"/>
      <c r="D62" s="1172"/>
      <c r="E62" s="150"/>
      <c r="F62" s="111"/>
      <c r="I62" s="629"/>
    </row>
    <row r="63" spans="1:14" s="619" customFormat="1" ht="14.25" customHeight="1">
      <c r="A63" s="1178"/>
      <c r="B63" s="176"/>
      <c r="C63" s="67"/>
      <c r="D63" s="1178"/>
      <c r="E63" s="153"/>
      <c r="F63" s="67"/>
    </row>
    <row r="64" spans="1:14" s="619" customFormat="1" ht="14.25" customHeight="1">
      <c r="A64" s="1183"/>
      <c r="B64" s="1188"/>
      <c r="C64" s="171"/>
      <c r="D64" s="1183"/>
      <c r="E64" s="1188"/>
      <c r="F64" s="171"/>
    </row>
    <row r="65" spans="1:8" s="619" customFormat="1" ht="14.25" customHeight="1">
      <c r="A65" s="1178"/>
      <c r="B65" s="176"/>
      <c r="C65" s="67"/>
      <c r="D65" s="1178"/>
      <c r="E65" s="153"/>
      <c r="F65" s="67"/>
    </row>
    <row r="66" spans="1:8" s="619" customFormat="1" ht="14.25" customHeight="1">
      <c r="A66" s="1183"/>
      <c r="B66" s="176"/>
      <c r="C66" s="67"/>
      <c r="D66" s="1183"/>
      <c r="E66" s="153"/>
      <c r="F66" s="67"/>
    </row>
    <row r="67" spans="1:8" s="619" customFormat="1" ht="14.25" customHeight="1">
      <c r="A67" s="1161"/>
      <c r="B67" s="1169"/>
      <c r="C67" s="67"/>
      <c r="D67" s="1235"/>
      <c r="E67" s="1186"/>
      <c r="F67" s="45"/>
    </row>
    <row r="68" spans="1:8" s="619" customFormat="1" ht="14.25" customHeight="1">
      <c r="A68" s="1172"/>
      <c r="C68" s="45"/>
      <c r="D68" s="1235"/>
      <c r="E68" s="1121"/>
      <c r="F68" s="45"/>
      <c r="G68" s="169"/>
    </row>
    <row r="69" spans="1:8" s="619" customFormat="1" ht="14.25" customHeight="1">
      <c r="A69" s="1179"/>
      <c r="B69" s="1195"/>
      <c r="C69" s="45"/>
      <c r="D69" s="1123"/>
      <c r="E69" s="1194"/>
      <c r="F69" s="45"/>
      <c r="G69" s="169"/>
    </row>
    <row r="70" spans="1:8" s="619" customFormat="1" ht="14.25" customHeight="1">
      <c r="A70" s="1196"/>
      <c r="B70" s="502"/>
      <c r="C70" s="45"/>
      <c r="D70" s="1123"/>
      <c r="E70" s="1194"/>
      <c r="F70" s="45"/>
      <c r="G70" s="169"/>
    </row>
    <row r="71" spans="1:8" s="619" customFormat="1" ht="14.25" customHeight="1">
      <c r="A71" s="1178"/>
      <c r="D71" s="1123"/>
      <c r="E71" s="1194"/>
      <c r="F71" s="45"/>
      <c r="G71" s="169"/>
    </row>
    <row r="72" spans="1:8" s="619" customFormat="1" ht="14.25" customHeight="1">
      <c r="A72" s="1123"/>
      <c r="B72" s="1194"/>
      <c r="C72" s="45"/>
      <c r="D72" s="1123"/>
      <c r="E72" s="1194"/>
      <c r="F72" s="45"/>
      <c r="G72" s="169"/>
    </row>
    <row r="73" spans="1:8" s="619" customFormat="1" ht="14.25" customHeight="1">
      <c r="A73" s="1123"/>
      <c r="B73" s="1194"/>
      <c r="C73" s="45"/>
      <c r="D73" s="1123"/>
      <c r="E73" s="1194"/>
      <c r="F73" s="45"/>
    </row>
    <row r="74" spans="1:8" s="619" customFormat="1" ht="14.25" customHeight="1">
      <c r="A74" s="1163"/>
      <c r="B74" s="279"/>
      <c r="C74" s="67"/>
      <c r="D74" s="1163"/>
      <c r="E74" s="279"/>
      <c r="F74" s="45"/>
    </row>
    <row r="75" spans="1:8" s="619" customFormat="1" ht="14.25" customHeight="1">
      <c r="B75" s="626"/>
      <c r="C75" s="626"/>
      <c r="D75" s="1180"/>
      <c r="E75" s="626"/>
      <c r="F75" s="45"/>
    </row>
    <row r="76" spans="1:8" s="619" customFormat="1" ht="14.25" customHeight="1">
      <c r="A76" s="1178"/>
      <c r="B76" s="1231"/>
      <c r="C76" s="45"/>
      <c r="D76" s="1178"/>
      <c r="E76" s="1231"/>
      <c r="F76" s="45"/>
    </row>
    <row r="77" spans="1:8" s="619" customFormat="1" ht="14.25" customHeight="1">
      <c r="A77" s="1235"/>
      <c r="B77" s="625"/>
      <c r="C77" s="45"/>
      <c r="D77" s="1235"/>
      <c r="E77" s="625"/>
      <c r="F77" s="45"/>
    </row>
    <row r="78" spans="1:8" s="619" customFormat="1" ht="14.25" customHeight="1">
      <c r="A78" s="1235"/>
      <c r="B78" s="747"/>
      <c r="C78" s="45"/>
      <c r="D78" s="1235"/>
      <c r="E78" s="747"/>
      <c r="F78" s="45"/>
    </row>
    <row r="79" spans="1:8" s="619" customFormat="1" ht="14.25" customHeight="1">
      <c r="A79" s="1235"/>
      <c r="B79" s="625"/>
      <c r="C79" s="45"/>
      <c r="D79" s="1235"/>
      <c r="E79" s="166"/>
      <c r="F79" s="45"/>
      <c r="H79" s="45"/>
    </row>
    <row r="80" spans="1:8" s="1180" customFormat="1" ht="14.25" customHeight="1">
      <c r="A80" s="1228"/>
      <c r="B80" s="1228"/>
    </row>
    <row r="81" spans="1:8" s="1180" customFormat="1" ht="14.25" customHeight="1">
      <c r="A81" s="1228"/>
      <c r="H81" s="783"/>
    </row>
    <row r="82" spans="1:8" s="1180" customFormat="1" ht="14.25" customHeight="1">
      <c r="A82" s="1228"/>
      <c r="B82" s="1228"/>
      <c r="C82" s="1228"/>
      <c r="D82" s="1228"/>
      <c r="E82" s="1228"/>
      <c r="F82" s="1228"/>
      <c r="H82" s="415"/>
    </row>
    <row r="83" spans="1:8" s="1180" customFormat="1" ht="14.25" customHeight="1">
      <c r="A83" s="1228"/>
      <c r="B83" s="1228"/>
      <c r="C83" s="1228"/>
      <c r="D83" s="1228"/>
      <c r="E83" s="1228"/>
      <c r="F83" s="1228"/>
    </row>
    <row r="84" spans="1:8" ht="14.25" customHeight="1"/>
    <row r="85" spans="1:8" ht="14.25" customHeight="1"/>
    <row r="86" spans="1:8" ht="14.25" customHeight="1"/>
    <row r="87" spans="1:8" ht="14.25" customHeight="1"/>
    <row r="88" spans="1:8" ht="14.25" customHeight="1"/>
    <row r="89" spans="1:8" ht="14.25" customHeight="1"/>
    <row r="90" spans="1:8" ht="14.25" customHeight="1"/>
    <row r="91" spans="1:8" ht="14.25" customHeight="1"/>
    <row r="92" spans="1:8" ht="14.25" customHeight="1"/>
    <row r="93" spans="1:8" ht="14.25" customHeight="1"/>
    <row r="94" spans="1:8" ht="14.25" customHeight="1"/>
    <row r="95" spans="1:8" ht="14.25" customHeight="1"/>
    <row r="96" spans="1:8"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sheetData>
  <mergeCells count="5">
    <mergeCell ref="B4:D4"/>
    <mergeCell ref="B5:C5"/>
    <mergeCell ref="B6:C6"/>
    <mergeCell ref="A49:F49"/>
    <mergeCell ref="A50:F50"/>
  </mergeCells>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R64"/>
  <sheetViews>
    <sheetView workbookViewId="0"/>
  </sheetViews>
  <sheetFormatPr baseColWidth="10" defaultRowHeight="12.75"/>
  <cols>
    <col min="1" max="1" width="30.5703125" customWidth="1"/>
    <col min="2" max="2" width="14.42578125" customWidth="1"/>
    <col min="3" max="3" width="17.28515625" customWidth="1"/>
    <col min="4" max="4" width="28.7109375" customWidth="1"/>
    <col min="5" max="6" width="15" customWidth="1"/>
    <col min="7" max="7" width="5.5703125" customWidth="1"/>
  </cols>
  <sheetData>
    <row r="1" spans="1:18" ht="15">
      <c r="A1" s="4" t="s">
        <v>0</v>
      </c>
      <c r="B1" s="182"/>
      <c r="H1" s="925" t="s">
        <v>382</v>
      </c>
    </row>
    <row r="2" spans="1:18" ht="15">
      <c r="A2" s="1" t="s">
        <v>1</v>
      </c>
      <c r="B2" s="4" t="s">
        <v>263</v>
      </c>
      <c r="H2" s="398"/>
    </row>
    <row r="3" spans="1:18" ht="15.75" thickBot="1">
      <c r="B3" s="4" t="s">
        <v>267</v>
      </c>
      <c r="H3" s="157" t="s">
        <v>400</v>
      </c>
    </row>
    <row r="4" spans="1:18" ht="15">
      <c r="A4" s="240"/>
      <c r="B4" s="1368" t="s">
        <v>2</v>
      </c>
      <c r="C4" s="1369"/>
      <c r="D4" s="1370"/>
      <c r="E4" s="241" t="s">
        <v>3</v>
      </c>
      <c r="F4" s="242"/>
      <c r="H4" s="157" t="s">
        <v>401</v>
      </c>
      <c r="I4" s="11"/>
      <c r="J4" s="11"/>
    </row>
    <row r="5" spans="1:18" ht="14.25" customHeight="1">
      <c r="A5" s="243" t="s">
        <v>21</v>
      </c>
      <c r="B5" s="1371" t="s">
        <v>4</v>
      </c>
      <c r="C5" s="1372"/>
      <c r="D5" s="244" t="s">
        <v>66</v>
      </c>
      <c r="E5" s="245" t="s">
        <v>5</v>
      </c>
      <c r="F5" s="246" t="s">
        <v>6</v>
      </c>
      <c r="H5" s="157" t="s">
        <v>402</v>
      </c>
    </row>
    <row r="6" spans="1:18" ht="14.25">
      <c r="A6" s="247"/>
      <c r="B6" s="1373"/>
      <c r="C6" s="1374"/>
      <c r="D6" s="248"/>
      <c r="E6" s="249"/>
      <c r="F6" s="250"/>
      <c r="H6" s="1049" t="s">
        <v>386</v>
      </c>
    </row>
    <row r="7" spans="1:18" ht="14.25">
      <c r="A7" s="388" t="s">
        <v>22</v>
      </c>
      <c r="B7" s="740" t="s">
        <v>31</v>
      </c>
      <c r="C7" s="363"/>
      <c r="D7" s="740" t="s">
        <v>31</v>
      </c>
      <c r="E7" s="748" t="s">
        <v>31</v>
      </c>
      <c r="F7" s="744" t="s">
        <v>31</v>
      </c>
      <c r="H7" s="157"/>
      <c r="I7" s="11"/>
      <c r="J7" s="11"/>
    </row>
    <row r="8" spans="1:18" ht="15" thickBot="1">
      <c r="A8" s="741" t="s">
        <v>24</v>
      </c>
      <c r="B8" s="699" t="s">
        <v>31</v>
      </c>
      <c r="C8" s="710"/>
      <c r="D8" s="699" t="s">
        <v>31</v>
      </c>
      <c r="E8" s="749" t="s">
        <v>31</v>
      </c>
      <c r="F8" s="745" t="s">
        <v>31</v>
      </c>
      <c r="H8" s="157"/>
    </row>
    <row r="9" spans="1:18">
      <c r="H9" s="157"/>
    </row>
    <row r="10" spans="1:18">
      <c r="A10" s="10" t="s">
        <v>9</v>
      </c>
      <c r="B10" s="10"/>
      <c r="E10" s="61"/>
      <c r="F10" s="61"/>
      <c r="G10" s="94"/>
      <c r="I10" s="618"/>
      <c r="J10" s="95"/>
      <c r="K10" s="620"/>
      <c r="L10" s="620"/>
      <c r="M10" s="620"/>
      <c r="N10" s="618"/>
    </row>
    <row r="11" spans="1:18" s="127" customFormat="1" ht="12.75" customHeight="1">
      <c r="A11" s="393" t="s">
        <v>30</v>
      </c>
      <c r="B11" s="341" t="s">
        <v>134</v>
      </c>
      <c r="C11" s="394"/>
      <c r="D11" s="75"/>
      <c r="E11" s="129"/>
      <c r="F11" s="130"/>
      <c r="G11" s="122"/>
      <c r="H11" s="157" t="s">
        <v>408</v>
      </c>
      <c r="I11" s="393"/>
      <c r="J11" s="403"/>
      <c r="K11" s="45"/>
      <c r="L11" s="125"/>
      <c r="M11" s="126"/>
      <c r="N11" s="123"/>
    </row>
    <row r="12" spans="1:18" s="127" customFormat="1">
      <c r="A12" s="257" t="s">
        <v>107</v>
      </c>
      <c r="B12" s="1106" t="s">
        <v>26</v>
      </c>
      <c r="C12" s="128"/>
      <c r="D12" s="75"/>
      <c r="E12" s="129"/>
      <c r="F12" s="130"/>
      <c r="G12" s="122"/>
      <c r="H12" s="204"/>
      <c r="I12" s="132"/>
      <c r="J12" s="133"/>
      <c r="K12" s="628"/>
      <c r="L12" s="125"/>
      <c r="M12" s="126"/>
      <c r="N12" s="123"/>
    </row>
    <row r="13" spans="1:18" s="127" customFormat="1">
      <c r="A13" s="43" t="s">
        <v>48</v>
      </c>
      <c r="B13" s="1107" t="s">
        <v>26</v>
      </c>
      <c r="C13" s="634" t="s">
        <v>20</v>
      </c>
      <c r="D13" s="75"/>
      <c r="E13" s="129"/>
      <c r="F13" s="130"/>
      <c r="G13" s="122"/>
      <c r="H13" s="110"/>
      <c r="I13" s="132"/>
      <c r="J13" s="133"/>
      <c r="K13" s="628"/>
      <c r="L13" s="125"/>
      <c r="M13" s="126"/>
      <c r="N13" s="123"/>
    </row>
    <row r="14" spans="1:18">
      <c r="H14" s="110"/>
      <c r="I14" s="402"/>
      <c r="J14" s="110"/>
      <c r="K14" s="110"/>
      <c r="L14" s="110"/>
      <c r="M14" s="110"/>
      <c r="N14" s="110"/>
      <c r="O14" s="110"/>
      <c r="P14" s="110"/>
      <c r="Q14" s="110"/>
      <c r="R14" s="110"/>
    </row>
    <row r="15" spans="1:18" ht="14.25">
      <c r="A15" s="51" t="s">
        <v>22</v>
      </c>
      <c r="B15" s="136"/>
      <c r="C15" s="52"/>
      <c r="D15" s="52"/>
      <c r="E15" s="52"/>
      <c r="F15" s="51" t="s">
        <v>20</v>
      </c>
    </row>
    <row r="16" spans="1:18" ht="15" thickBot="1">
      <c r="A16" s="71" t="s">
        <v>10</v>
      </c>
      <c r="B16" s="72" t="s">
        <v>2</v>
      </c>
      <c r="C16" s="73"/>
      <c r="D16" s="137" t="s">
        <v>10</v>
      </c>
      <c r="E16" s="72" t="s">
        <v>3</v>
      </c>
      <c r="F16" s="83"/>
      <c r="G16" s="133" t="s">
        <v>20</v>
      </c>
    </row>
    <row r="17" spans="1:14" ht="15" customHeight="1">
      <c r="A17" s="46" t="s">
        <v>73</v>
      </c>
      <c r="B17" s="138" t="s">
        <v>51</v>
      </c>
      <c r="C17" s="139"/>
      <c r="D17" s="140" t="s">
        <v>73</v>
      </c>
      <c r="E17" s="138" t="s">
        <v>51</v>
      </c>
      <c r="F17" s="139"/>
      <c r="G17" s="110" t="s">
        <v>20</v>
      </c>
      <c r="H17" s="400"/>
      <c r="I17" s="123"/>
      <c r="J17" s="110"/>
      <c r="K17" s="124"/>
      <c r="L17" s="125"/>
    </row>
    <row r="18" spans="1:14" ht="15" customHeight="1">
      <c r="A18" s="33"/>
      <c r="B18" s="141"/>
      <c r="C18" s="139"/>
      <c r="D18" s="142"/>
      <c r="E18" s="141"/>
      <c r="F18" s="139"/>
      <c r="G18" s="110"/>
      <c r="H18" s="626"/>
      <c r="I18" s="401"/>
      <c r="J18" s="626"/>
      <c r="K18" s="98"/>
      <c r="L18" s="99"/>
      <c r="M18" s="620"/>
      <c r="N18" s="618"/>
    </row>
    <row r="19" spans="1:14" ht="15" customHeight="1">
      <c r="A19" s="46" t="s">
        <v>266</v>
      </c>
      <c r="B19" s="143" t="s">
        <v>31</v>
      </c>
      <c r="C19" s="45" t="s">
        <v>20</v>
      </c>
      <c r="D19" s="144" t="s">
        <v>75</v>
      </c>
      <c r="E19" s="143" t="s">
        <v>31</v>
      </c>
      <c r="F19" s="622" t="s">
        <v>20</v>
      </c>
      <c r="G19" s="110"/>
      <c r="H19" s="398"/>
      <c r="I19" s="401"/>
      <c r="J19" s="620"/>
      <c r="K19" s="620"/>
      <c r="L19" s="623"/>
      <c r="M19" s="620"/>
      <c r="N19" s="618"/>
    </row>
    <row r="20" spans="1:14">
      <c r="A20" s="46"/>
      <c r="B20" s="143"/>
      <c r="C20" s="45"/>
      <c r="D20" s="144"/>
      <c r="E20" s="143"/>
      <c r="F20" s="622"/>
      <c r="G20" s="145"/>
      <c r="H20" s="145"/>
      <c r="I20" s="145"/>
      <c r="J20" s="145"/>
      <c r="K20" s="145"/>
      <c r="L20" s="145"/>
      <c r="M20" s="145"/>
      <c r="N20" s="145"/>
    </row>
    <row r="21" spans="1:14">
      <c r="A21" s="46" t="s">
        <v>12</v>
      </c>
      <c r="B21" s="143" t="s">
        <v>31</v>
      </c>
      <c r="C21" s="45"/>
      <c r="D21" s="144" t="s">
        <v>12</v>
      </c>
      <c r="E21" s="143" t="s">
        <v>31</v>
      </c>
      <c r="F21" s="622"/>
      <c r="G21" s="146"/>
      <c r="H21" s="146"/>
      <c r="I21" s="146"/>
      <c r="J21" s="146"/>
      <c r="K21" s="146"/>
      <c r="L21" s="146"/>
      <c r="M21" s="146"/>
      <c r="N21" s="146"/>
    </row>
    <row r="22" spans="1:14">
      <c r="A22" s="54"/>
      <c r="B22" s="628"/>
      <c r="C22" s="621"/>
      <c r="D22" s="147"/>
      <c r="E22" s="43"/>
      <c r="F22" s="43"/>
      <c r="G22" s="146"/>
      <c r="H22" s="146"/>
      <c r="I22" s="146"/>
      <c r="J22" s="146"/>
      <c r="K22" s="146"/>
      <c r="L22" s="146"/>
      <c r="M22" s="146"/>
      <c r="N22" s="146"/>
    </row>
    <row r="23" spans="1:14">
      <c r="A23" s="33" t="s">
        <v>13</v>
      </c>
      <c r="B23" s="148"/>
      <c r="C23" s="112"/>
      <c r="D23" s="68" t="s">
        <v>13</v>
      </c>
      <c r="E23" s="111"/>
      <c r="F23" s="111"/>
    </row>
    <row r="24" spans="1:14" ht="24">
      <c r="A24" s="30" t="s">
        <v>76</v>
      </c>
      <c r="B24" s="138" t="str">
        <f>B19</f>
        <v>not expected</v>
      </c>
      <c r="C24" s="112" t="s">
        <v>20</v>
      </c>
      <c r="D24" s="62" t="s">
        <v>77</v>
      </c>
      <c r="E24" s="149" t="str">
        <f>E19</f>
        <v>not expected</v>
      </c>
      <c r="F24" s="111" t="s">
        <v>20</v>
      </c>
    </row>
    <row r="25" spans="1:14">
      <c r="A25" s="30"/>
      <c r="B25" s="138"/>
      <c r="C25" s="112"/>
      <c r="D25" s="62"/>
      <c r="E25" s="150"/>
      <c r="F25" s="111"/>
    </row>
    <row r="26" spans="1:14" ht="13.5" thickBot="1">
      <c r="A26" s="71" t="s">
        <v>11</v>
      </c>
      <c r="B26" s="84" t="s">
        <v>2</v>
      </c>
      <c r="C26" s="76"/>
      <c r="D26" s="80" t="s">
        <v>11</v>
      </c>
      <c r="E26" s="151" t="s">
        <v>3</v>
      </c>
      <c r="F26" s="81"/>
    </row>
    <row r="27" spans="1:14" ht="15" customHeight="1">
      <c r="A27" s="46" t="s">
        <v>73</v>
      </c>
      <c r="B27" s="138" t="s">
        <v>51</v>
      </c>
      <c r="C27" s="139"/>
      <c r="D27" s="140" t="s">
        <v>73</v>
      </c>
      <c r="E27" s="138" t="s">
        <v>51</v>
      </c>
      <c r="F27" s="139"/>
    </row>
    <row r="28" spans="1:14" ht="15" customHeight="1">
      <c r="A28" s="33"/>
      <c r="B28" s="152"/>
      <c r="C28" s="75"/>
      <c r="D28" s="68"/>
      <c r="E28" s="153"/>
      <c r="F28" s="67"/>
    </row>
    <row r="29" spans="1:14" ht="15" customHeight="1">
      <c r="A29" s="46" t="s">
        <v>270</v>
      </c>
      <c r="B29" s="143" t="s">
        <v>31</v>
      </c>
      <c r="C29" s="75"/>
      <c r="D29" s="144" t="s">
        <v>74</v>
      </c>
      <c r="E29" s="143" t="s">
        <v>31</v>
      </c>
      <c r="F29" s="67"/>
    </row>
    <row r="30" spans="1:14">
      <c r="A30" s="294"/>
      <c r="B30" s="399"/>
      <c r="C30" s="622"/>
      <c r="D30" s="404"/>
      <c r="E30" s="392"/>
      <c r="F30" s="622"/>
    </row>
    <row r="31" spans="1:14">
      <c r="A31" s="287" t="s">
        <v>269</v>
      </c>
      <c r="B31" s="355" t="s">
        <v>31</v>
      </c>
      <c r="C31" s="75"/>
      <c r="D31" s="290" t="s">
        <v>12</v>
      </c>
      <c r="E31" s="355" t="s">
        <v>31</v>
      </c>
      <c r="F31" s="622"/>
    </row>
    <row r="32" spans="1:14">
      <c r="A32" s="160"/>
      <c r="B32" s="620"/>
      <c r="C32" s="110"/>
      <c r="D32" s="159"/>
      <c r="E32" s="158"/>
      <c r="F32" s="622"/>
    </row>
    <row r="33" spans="1:14">
      <c r="A33" s="33" t="s">
        <v>13</v>
      </c>
      <c r="B33" s="161"/>
      <c r="C33" s="621"/>
      <c r="D33" s="68" t="s">
        <v>13</v>
      </c>
      <c r="E33" s="722"/>
      <c r="F33" s="45"/>
    </row>
    <row r="34" spans="1:14" ht="24">
      <c r="A34" s="32" t="s">
        <v>70</v>
      </c>
      <c r="B34" s="143" t="s">
        <v>31</v>
      </c>
      <c r="C34" s="621"/>
      <c r="D34" s="64" t="s">
        <v>38</v>
      </c>
      <c r="E34" s="143" t="s">
        <v>31</v>
      </c>
      <c r="F34" s="45"/>
    </row>
    <row r="35" spans="1:14">
      <c r="A35" s="164"/>
      <c r="B35" s="39"/>
      <c r="C35" s="622"/>
      <c r="D35" s="165"/>
      <c r="E35" s="166"/>
      <c r="F35" s="45"/>
      <c r="H35" s="133" t="s">
        <v>20</v>
      </c>
      <c r="K35" s="618"/>
    </row>
    <row r="36" spans="1:14" ht="16.5">
      <c r="A36" s="167" t="s">
        <v>271</v>
      </c>
      <c r="B36" s="39"/>
      <c r="C36" s="622"/>
      <c r="D36" s="165"/>
      <c r="E36" s="166"/>
      <c r="F36" s="45"/>
      <c r="H36" s="133"/>
      <c r="K36" s="618"/>
    </row>
    <row r="37" spans="1:14" ht="16.5">
      <c r="A37" s="167" t="s">
        <v>272</v>
      </c>
      <c r="B37" s="167"/>
      <c r="C37" s="110"/>
      <c r="D37" s="110"/>
      <c r="H37" s="157" t="s">
        <v>399</v>
      </c>
      <c r="J37" s="276"/>
    </row>
    <row r="38" spans="1:14" ht="24.75">
      <c r="A38" s="167" t="s">
        <v>268</v>
      </c>
      <c r="B38" s="167"/>
      <c r="C38" s="110"/>
      <c r="D38" s="110"/>
      <c r="H38" s="157"/>
    </row>
    <row r="39" spans="1:14">
      <c r="A39" s="167"/>
      <c r="B39" s="167"/>
      <c r="I39" s="618"/>
      <c r="K39" s="618"/>
    </row>
    <row r="40" spans="1:14">
      <c r="A40" s="168" t="s">
        <v>20</v>
      </c>
      <c r="B40" s="168"/>
    </row>
    <row r="41" spans="1:14" s="619" customFormat="1" ht="14.25">
      <c r="A41" s="1181"/>
      <c r="B41" s="173"/>
      <c r="C41" s="1182"/>
      <c r="D41" s="1182"/>
      <c r="E41" s="1182"/>
      <c r="F41" s="1181"/>
    </row>
    <row r="42" spans="1:14" s="619" customFormat="1" ht="14.25">
      <c r="A42" s="1178"/>
      <c r="B42" s="180"/>
      <c r="C42" s="171"/>
      <c r="D42" s="1178"/>
      <c r="E42" s="180"/>
      <c r="F42" s="171"/>
      <c r="G42" s="45"/>
    </row>
    <row r="43" spans="1:14" s="619" customFormat="1" ht="14.25">
      <c r="A43" s="1183"/>
      <c r="B43" s="1188"/>
      <c r="C43" s="171"/>
      <c r="D43" s="1183"/>
      <c r="E43" s="1188"/>
      <c r="F43" s="171"/>
      <c r="G43" s="626"/>
      <c r="H43" s="724"/>
      <c r="I43" s="1189"/>
      <c r="J43" s="626"/>
      <c r="K43" s="124"/>
      <c r="L43" s="1190"/>
    </row>
    <row r="44" spans="1:14" s="619" customFormat="1" ht="14.25">
      <c r="A44" s="1178"/>
      <c r="B44" s="180"/>
      <c r="C44" s="171"/>
      <c r="D44" s="1178"/>
      <c r="E44" s="180"/>
      <c r="F44" s="171"/>
      <c r="G44" s="626"/>
      <c r="H44" s="626"/>
      <c r="I44" s="1191"/>
      <c r="J44" s="626"/>
      <c r="K44" s="98"/>
      <c r="L44" s="1192"/>
      <c r="M44" s="626"/>
    </row>
    <row r="45" spans="1:14" s="619" customFormat="1">
      <c r="A45" s="1183"/>
      <c r="B45" s="1177"/>
      <c r="C45" s="45"/>
      <c r="D45" s="1183"/>
      <c r="E45" s="1177"/>
      <c r="F45" s="45"/>
      <c r="G45" s="626"/>
      <c r="H45" s="629"/>
      <c r="I45" s="1191"/>
      <c r="J45" s="626"/>
      <c r="K45" s="626"/>
      <c r="L45" s="723"/>
      <c r="M45" s="626"/>
    </row>
    <row r="46" spans="1:14" s="619" customFormat="1">
      <c r="A46" s="1183"/>
      <c r="B46" s="1177"/>
      <c r="C46" s="45"/>
      <c r="D46" s="1183"/>
      <c r="E46" s="1177"/>
      <c r="F46" s="45"/>
      <c r="G46" s="1193"/>
      <c r="H46" s="1193"/>
      <c r="I46" s="1193"/>
      <c r="J46" s="1193"/>
      <c r="K46" s="1193"/>
      <c r="L46" s="1193"/>
      <c r="M46" s="1193"/>
      <c r="N46" s="1193"/>
    </row>
    <row r="47" spans="1:14" s="619" customFormat="1">
      <c r="A47" s="1183"/>
      <c r="B47" s="1177"/>
      <c r="C47" s="45"/>
      <c r="D47" s="1183"/>
      <c r="E47" s="1177"/>
      <c r="F47" s="45"/>
      <c r="G47" s="1193"/>
      <c r="H47" s="1193"/>
      <c r="I47" s="1193"/>
      <c r="J47" s="1193"/>
      <c r="K47" s="1193"/>
      <c r="L47" s="1193"/>
      <c r="M47" s="1193"/>
      <c r="N47" s="1193"/>
    </row>
    <row r="48" spans="1:14" s="619" customFormat="1">
      <c r="A48" s="67"/>
      <c r="B48" s="45"/>
      <c r="C48" s="45"/>
      <c r="D48" s="67"/>
      <c r="E48" s="67"/>
      <c r="F48" s="67"/>
      <c r="G48" s="1193"/>
      <c r="H48" s="1193"/>
      <c r="I48" s="1193"/>
      <c r="J48" s="1193"/>
      <c r="K48" s="1193"/>
      <c r="L48" s="1193"/>
      <c r="M48" s="1193"/>
      <c r="N48" s="1193"/>
    </row>
    <row r="49" spans="1:8" s="619" customFormat="1">
      <c r="A49" s="1178"/>
      <c r="B49" s="111"/>
      <c r="C49" s="111"/>
      <c r="D49" s="1178"/>
      <c r="E49" s="111"/>
      <c r="F49" s="111"/>
    </row>
    <row r="50" spans="1:8" s="619" customFormat="1">
      <c r="A50" s="1172"/>
      <c r="B50" s="1188"/>
      <c r="C50" s="111"/>
      <c r="D50" s="1172"/>
      <c r="E50" s="150"/>
      <c r="F50" s="111"/>
    </row>
    <row r="51" spans="1:8" s="619" customFormat="1">
      <c r="A51" s="1172"/>
      <c r="B51" s="1188"/>
      <c r="C51" s="111"/>
      <c r="D51" s="1172"/>
      <c r="E51" s="150"/>
      <c r="F51" s="111"/>
    </row>
    <row r="52" spans="1:8" s="619" customFormat="1">
      <c r="A52" s="1178"/>
      <c r="B52" s="176"/>
      <c r="C52" s="67"/>
      <c r="D52" s="1178"/>
      <c r="E52" s="153"/>
      <c r="F52" s="67"/>
    </row>
    <row r="53" spans="1:8" s="619" customFormat="1" ht="14.25">
      <c r="A53" s="1183"/>
      <c r="B53" s="1188"/>
      <c r="C53" s="171"/>
      <c r="D53" s="1183"/>
      <c r="E53" s="1188"/>
      <c r="F53" s="171"/>
    </row>
    <row r="54" spans="1:8" s="619" customFormat="1">
      <c r="A54" s="1178"/>
      <c r="B54" s="176"/>
      <c r="C54" s="67"/>
      <c r="D54" s="1178"/>
      <c r="E54" s="153"/>
      <c r="F54" s="67"/>
    </row>
    <row r="55" spans="1:8" s="619" customFormat="1">
      <c r="A55" s="1183"/>
      <c r="B55" s="1177"/>
      <c r="C55" s="67"/>
      <c r="D55" s="1183"/>
      <c r="E55" s="1177"/>
      <c r="F55" s="67"/>
    </row>
    <row r="56" spans="1:8" s="619" customFormat="1">
      <c r="A56" s="1123"/>
      <c r="B56" s="1194"/>
      <c r="C56" s="45"/>
      <c r="D56" s="1123"/>
      <c r="E56" s="1194"/>
      <c r="F56" s="45"/>
    </row>
    <row r="57" spans="1:8" s="619" customFormat="1">
      <c r="A57" s="1163"/>
      <c r="B57" s="279"/>
      <c r="C57" s="67"/>
      <c r="D57" s="1163"/>
      <c r="E57" s="279"/>
      <c r="F57" s="45"/>
      <c r="G57" s="169"/>
    </row>
    <row r="58" spans="1:8" s="619" customFormat="1">
      <c r="B58" s="626"/>
      <c r="C58" s="626"/>
      <c r="D58" s="1180"/>
      <c r="E58" s="626"/>
      <c r="F58" s="45"/>
      <c r="G58" s="169"/>
    </row>
    <row r="59" spans="1:8" s="619" customFormat="1">
      <c r="A59" s="1178"/>
      <c r="B59" s="1141"/>
      <c r="C59" s="45"/>
      <c r="D59" s="1178"/>
      <c r="E59" s="1141"/>
      <c r="F59" s="45"/>
      <c r="G59" s="169"/>
    </row>
    <row r="60" spans="1:8" s="619" customFormat="1">
      <c r="A60" s="165"/>
      <c r="B60" s="1177"/>
      <c r="C60" s="45"/>
      <c r="D60" s="165"/>
      <c r="E60" s="1177"/>
      <c r="F60" s="45"/>
      <c r="G60" s="169"/>
    </row>
    <row r="61" spans="1:8" s="619" customFormat="1"/>
    <row r="62" spans="1:8" s="619" customFormat="1">
      <c r="A62" s="178"/>
    </row>
    <row r="63" spans="1:8">
      <c r="A63" s="167"/>
      <c r="B63" s="167"/>
      <c r="C63" s="110"/>
      <c r="D63" s="110"/>
      <c r="H63" s="157"/>
    </row>
    <row r="64" spans="1:8">
      <c r="A64" s="167"/>
    </row>
  </sheetData>
  <mergeCells count="3">
    <mergeCell ref="B4:D4"/>
    <mergeCell ref="B5:C5"/>
    <mergeCell ref="B6:C6"/>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U231"/>
  <sheetViews>
    <sheetView zoomScaleNormal="100" workbookViewId="0"/>
  </sheetViews>
  <sheetFormatPr baseColWidth="10" defaultRowHeight="12.75"/>
  <cols>
    <col min="1" max="1" width="30.5703125" style="917" customWidth="1"/>
    <col min="2" max="2" width="14.42578125" style="917" customWidth="1"/>
    <col min="3" max="3" width="17.28515625" style="917" customWidth="1"/>
    <col min="4" max="4" width="28.7109375" style="917" customWidth="1"/>
    <col min="5" max="5" width="20.140625" style="924" customWidth="1"/>
    <col min="6" max="6" width="17.85546875" style="917" customWidth="1"/>
    <col min="7" max="7" width="5.5703125" style="917" customWidth="1"/>
    <col min="8" max="8" width="22" style="917" customWidth="1"/>
    <col min="9" max="9" width="7.140625" style="917" customWidth="1"/>
    <col min="10" max="11" width="11.42578125" style="917"/>
    <col min="12" max="12" width="26.140625" style="917" customWidth="1"/>
    <col min="13" max="16384" width="11.42578125" style="917"/>
  </cols>
  <sheetData>
    <row r="1" spans="1:18" ht="15">
      <c r="A1" s="920" t="s">
        <v>0</v>
      </c>
      <c r="B1" s="801"/>
      <c r="C1" s="922"/>
      <c r="D1" s="923"/>
      <c r="H1" s="925" t="s">
        <v>382</v>
      </c>
      <c r="I1" s="926" t="s">
        <v>20</v>
      </c>
    </row>
    <row r="2" spans="1:18" ht="15">
      <c r="A2" s="920" t="s">
        <v>1</v>
      </c>
      <c r="B2" s="920" t="s">
        <v>169</v>
      </c>
      <c r="D2" s="923"/>
    </row>
    <row r="3" spans="1:18" ht="15.75" thickBot="1">
      <c r="A3" s="920"/>
      <c r="B3" s="1217" t="s">
        <v>381</v>
      </c>
      <c r="C3" s="1218"/>
      <c r="D3" s="923"/>
      <c r="H3" s="1025" t="s">
        <v>387</v>
      </c>
    </row>
    <row r="4" spans="1:18" ht="15">
      <c r="A4" s="929"/>
      <c r="B4" s="1321" t="s">
        <v>2</v>
      </c>
      <c r="C4" s="1322"/>
      <c r="D4" s="1323"/>
      <c r="E4" s="930" t="s">
        <v>3</v>
      </c>
      <c r="F4" s="931"/>
      <c r="H4" s="1025" t="s">
        <v>383</v>
      </c>
    </row>
    <row r="5" spans="1:18" ht="14.25">
      <c r="A5" s="932" t="s">
        <v>21</v>
      </c>
      <c r="B5" s="1324" t="s">
        <v>4</v>
      </c>
      <c r="C5" s="1325"/>
      <c r="D5" s="933" t="s">
        <v>66</v>
      </c>
      <c r="E5" s="934" t="s">
        <v>5</v>
      </c>
      <c r="F5" s="935" t="s">
        <v>6</v>
      </c>
      <c r="H5" s="1025" t="s">
        <v>384</v>
      </c>
    </row>
    <row r="6" spans="1:18" ht="14.25">
      <c r="A6" s="936"/>
      <c r="B6" s="1326" t="s">
        <v>7</v>
      </c>
      <c r="C6" s="1327"/>
      <c r="D6" s="937" t="s">
        <v>8</v>
      </c>
      <c r="E6" s="938" t="s">
        <v>7</v>
      </c>
      <c r="F6" s="939" t="s">
        <v>8</v>
      </c>
      <c r="H6" s="1049" t="s">
        <v>385</v>
      </c>
    </row>
    <row r="7" spans="1:18" ht="14.25">
      <c r="A7" s="940" t="s">
        <v>22</v>
      </c>
      <c r="B7" s="1080"/>
      <c r="C7" s="941"/>
      <c r="D7" s="942" t="s">
        <v>20</v>
      </c>
      <c r="E7" s="1081"/>
      <c r="F7" s="943" t="s">
        <v>20</v>
      </c>
      <c r="H7" s="1049" t="s">
        <v>386</v>
      </c>
    </row>
    <row r="8" spans="1:18" ht="14.25">
      <c r="A8" s="940" t="s">
        <v>24</v>
      </c>
      <c r="B8" s="1080"/>
      <c r="C8" s="941"/>
      <c r="D8" s="942"/>
      <c r="E8" s="1081"/>
      <c r="F8" s="943"/>
    </row>
    <row r="9" spans="1:18" ht="14.25">
      <c r="A9" s="945" t="s">
        <v>23</v>
      </c>
      <c r="B9" s="1079" t="s">
        <v>20</v>
      </c>
      <c r="C9" s="946"/>
      <c r="D9" s="947" t="s">
        <v>20</v>
      </c>
      <c r="E9" s="1083" t="s">
        <v>20</v>
      </c>
      <c r="F9" s="948" t="s">
        <v>20</v>
      </c>
    </row>
    <row r="10" spans="1:18" ht="15" thickBot="1">
      <c r="A10" s="949" t="s">
        <v>29</v>
      </c>
      <c r="B10" s="1082" t="s">
        <v>20</v>
      </c>
      <c r="C10" s="809"/>
      <c r="D10" s="950" t="s">
        <v>20</v>
      </c>
      <c r="E10" s="1084" t="s">
        <v>20</v>
      </c>
      <c r="F10" s="810" t="s">
        <v>20</v>
      </c>
      <c r="H10" s="1030"/>
      <c r="J10" s="276"/>
    </row>
    <row r="11" spans="1:18" ht="14.25">
      <c r="A11" s="1313"/>
      <c r="B11" s="1291"/>
      <c r="C11" s="1314"/>
      <c r="D11" s="1292"/>
      <c r="E11" s="1315"/>
      <c r="F11" s="1292"/>
      <c r="H11" s="1030"/>
      <c r="J11" s="276"/>
    </row>
    <row r="12" spans="1:18" s="875" customFormat="1">
      <c r="A12" s="953" t="s">
        <v>9</v>
      </c>
      <c r="B12" s="953"/>
      <c r="C12" s="954"/>
      <c r="D12" s="954"/>
      <c r="E12" s="870"/>
      <c r="F12" s="870"/>
      <c r="G12" s="811" t="s">
        <v>59</v>
      </c>
      <c r="K12" s="812" t="s">
        <v>62</v>
      </c>
      <c r="O12" s="812" t="s">
        <v>409</v>
      </c>
      <c r="R12" s="883"/>
    </row>
    <row r="13" spans="1:18" s="875" customFormat="1">
      <c r="A13" s="954" t="s">
        <v>30</v>
      </c>
      <c r="B13" s="955" t="s">
        <v>52</v>
      </c>
      <c r="C13" s="806"/>
      <c r="D13" s="954"/>
      <c r="E13" s="956" t="s">
        <v>67</v>
      </c>
      <c r="F13" s="956" t="s">
        <v>54</v>
      </c>
      <c r="G13" s="1031">
        <v>1</v>
      </c>
      <c r="H13" s="877" t="s">
        <v>139</v>
      </c>
      <c r="K13" s="960">
        <v>1</v>
      </c>
      <c r="L13" s="887" t="s">
        <v>55</v>
      </c>
      <c r="M13" s="1029" t="s">
        <v>20</v>
      </c>
      <c r="O13" s="960">
        <v>1</v>
      </c>
      <c r="P13" s="887" t="s">
        <v>55</v>
      </c>
    </row>
    <row r="14" spans="1:18" s="875" customFormat="1">
      <c r="A14" s="954" t="s">
        <v>53</v>
      </c>
      <c r="B14" s="1097" t="s">
        <v>26</v>
      </c>
      <c r="C14" s="864" t="s">
        <v>20</v>
      </c>
      <c r="D14" s="957" t="s">
        <v>60</v>
      </c>
      <c r="E14" s="958">
        <v>1</v>
      </c>
      <c r="F14" s="959" t="s">
        <v>68</v>
      </c>
      <c r="H14" s="877" t="s">
        <v>429</v>
      </c>
      <c r="I14" s="877"/>
      <c r="K14" s="963">
        <v>0.2</v>
      </c>
      <c r="L14" s="887" t="s">
        <v>426</v>
      </c>
      <c r="M14" s="877" t="s">
        <v>389</v>
      </c>
      <c r="O14" s="960">
        <v>0.1</v>
      </c>
      <c r="P14" s="877" t="s">
        <v>61</v>
      </c>
    </row>
    <row r="15" spans="1:18" s="875" customFormat="1" ht="12.75" customHeight="1">
      <c r="A15" s="954" t="s">
        <v>48</v>
      </c>
      <c r="B15" s="1097" t="s">
        <v>26</v>
      </c>
      <c r="C15" s="864" t="s">
        <v>20</v>
      </c>
      <c r="D15" s="795" t="s">
        <v>273</v>
      </c>
      <c r="E15" s="962">
        <v>0.2</v>
      </c>
      <c r="F15" s="959" t="s">
        <v>58</v>
      </c>
      <c r="G15" s="1031">
        <v>10</v>
      </c>
      <c r="H15" s="877" t="s">
        <v>423</v>
      </c>
      <c r="I15" s="1198"/>
      <c r="J15" s="1198"/>
      <c r="K15" s="963">
        <v>0.1</v>
      </c>
      <c r="L15" s="887" t="s">
        <v>427</v>
      </c>
      <c r="M15" s="877"/>
      <c r="R15" s="902"/>
    </row>
    <row r="16" spans="1:18" s="875" customFormat="1">
      <c r="A16" s="954" t="s">
        <v>49</v>
      </c>
      <c r="B16" s="808" t="s">
        <v>26</v>
      </c>
      <c r="C16" s="864"/>
      <c r="D16" s="805" t="s">
        <v>193</v>
      </c>
      <c r="E16" s="964">
        <v>0.1</v>
      </c>
      <c r="F16" s="965" t="s">
        <v>61</v>
      </c>
      <c r="G16" s="1031">
        <v>20</v>
      </c>
      <c r="H16" s="877" t="s">
        <v>424</v>
      </c>
      <c r="I16" s="902"/>
      <c r="J16" s="902"/>
      <c r="K16" s="963">
        <v>0.05</v>
      </c>
      <c r="L16" s="887" t="s">
        <v>428</v>
      </c>
      <c r="M16" s="877"/>
      <c r="O16" s="887"/>
      <c r="P16" s="877"/>
    </row>
    <row r="17" spans="1:16" s="875" customFormat="1">
      <c r="A17" s="954" t="s">
        <v>50</v>
      </c>
      <c r="B17" s="808" t="s">
        <v>26</v>
      </c>
      <c r="C17" s="864"/>
      <c r="D17" s="954"/>
      <c r="E17" s="954"/>
      <c r="F17" s="954"/>
      <c r="G17" s="1031">
        <v>40</v>
      </c>
      <c r="H17" s="877" t="s">
        <v>425</v>
      </c>
      <c r="I17" s="902"/>
      <c r="J17" s="902"/>
      <c r="O17" s="887"/>
      <c r="P17" s="877"/>
    </row>
    <row r="18" spans="1:16" s="875" customFormat="1">
      <c r="A18" s="918" t="s">
        <v>157</v>
      </c>
      <c r="B18" s="1097" t="s">
        <v>26</v>
      </c>
      <c r="C18" s="864" t="s">
        <v>20</v>
      </c>
      <c r="D18" s="954"/>
      <c r="E18" s="954"/>
      <c r="F18" s="954"/>
      <c r="N18" s="877"/>
    </row>
    <row r="19" spans="1:16" s="875" customFormat="1">
      <c r="A19" s="917"/>
      <c r="B19" s="916"/>
      <c r="C19" s="797"/>
      <c r="D19" s="954"/>
      <c r="E19" s="954"/>
      <c r="F19" s="954"/>
      <c r="N19" s="877"/>
    </row>
    <row r="20" spans="1:16" s="875" customFormat="1" ht="14.25">
      <c r="A20" s="968" t="s">
        <v>22</v>
      </c>
      <c r="B20" s="968"/>
      <c r="C20" s="969"/>
      <c r="D20" s="969"/>
      <c r="E20" s="969"/>
      <c r="F20" s="968" t="s">
        <v>20</v>
      </c>
      <c r="N20" s="877"/>
    </row>
    <row r="21" spans="1:16" s="875" customFormat="1" ht="15" thickBot="1">
      <c r="A21" s="970" t="s">
        <v>10</v>
      </c>
      <c r="B21" s="971" t="s">
        <v>2</v>
      </c>
      <c r="C21" s="972"/>
      <c r="D21" s="973" t="s">
        <v>10</v>
      </c>
      <c r="E21" s="974" t="s">
        <v>3</v>
      </c>
      <c r="F21" s="975"/>
    </row>
    <row r="22" spans="1:16" s="875" customFormat="1" ht="25.5">
      <c r="A22" s="804" t="s">
        <v>65</v>
      </c>
      <c r="B22" s="876"/>
      <c r="C22" s="869"/>
      <c r="D22" s="832" t="s">
        <v>65</v>
      </c>
      <c r="E22" s="879"/>
      <c r="F22" s="905"/>
    </row>
    <row r="23" spans="1:16" s="875" customFormat="1">
      <c r="A23" s="866" t="s">
        <v>14</v>
      </c>
      <c r="B23" s="884">
        <v>0.01</v>
      </c>
      <c r="C23" s="885"/>
      <c r="D23" s="865" t="s">
        <v>33</v>
      </c>
      <c r="E23" s="886">
        <f>B27</f>
        <v>1.04</v>
      </c>
      <c r="F23" s="879" t="s">
        <v>19</v>
      </c>
    </row>
    <row r="24" spans="1:16" s="875" customFormat="1" ht="12.75" customHeight="1">
      <c r="A24" s="866" t="s">
        <v>63</v>
      </c>
      <c r="B24" s="868">
        <v>120</v>
      </c>
      <c r="C24" s="885" t="s">
        <v>15</v>
      </c>
      <c r="D24" s="890" t="s">
        <v>56</v>
      </c>
      <c r="E24" s="981">
        <f>E$14</f>
        <v>1</v>
      </c>
      <c r="F24" s="892"/>
      <c r="G24" s="902"/>
      <c r="H24" s="1004" t="s">
        <v>388</v>
      </c>
    </row>
    <row r="25" spans="1:16" s="875" customFormat="1">
      <c r="A25" s="866" t="s">
        <v>42</v>
      </c>
      <c r="B25" s="917"/>
      <c r="C25" s="885" t="s">
        <v>41</v>
      </c>
      <c r="D25" s="865" t="s">
        <v>34</v>
      </c>
      <c r="E25" s="886">
        <f>E23/E24</f>
        <v>1.04</v>
      </c>
      <c r="F25" s="879" t="s">
        <v>19</v>
      </c>
      <c r="G25" s="902"/>
      <c r="H25" s="1004"/>
      <c r="I25" s="902"/>
      <c r="J25" s="902"/>
      <c r="K25" s="902"/>
    </row>
    <row r="26" spans="1:16" s="875" customFormat="1" ht="12.75" customHeight="1">
      <c r="A26" s="861" t="s">
        <v>151</v>
      </c>
      <c r="B26" s="868">
        <v>104</v>
      </c>
      <c r="C26" s="885" t="s">
        <v>19</v>
      </c>
      <c r="D26" s="865" t="s">
        <v>32</v>
      </c>
      <c r="E26" s="886">
        <f>E25*B24/480</f>
        <v>0.26</v>
      </c>
      <c r="F26" s="879" t="s">
        <v>19</v>
      </c>
      <c r="G26" s="902"/>
      <c r="H26" s="1004"/>
    </row>
    <row r="27" spans="1:16" s="875" customFormat="1" ht="12.75" customHeight="1">
      <c r="A27" s="866" t="s">
        <v>33</v>
      </c>
      <c r="B27" s="897">
        <f>B26*B23</f>
        <v>1.04</v>
      </c>
      <c r="C27" s="885" t="s">
        <v>19</v>
      </c>
      <c r="D27" s="865"/>
      <c r="E27" s="886"/>
      <c r="F27" s="879"/>
      <c r="G27" s="902"/>
      <c r="H27" s="902"/>
      <c r="I27" s="902"/>
      <c r="J27" s="902"/>
      <c r="K27" s="902"/>
    </row>
    <row r="28" spans="1:16" s="875" customFormat="1">
      <c r="A28" s="866" t="s">
        <v>32</v>
      </c>
      <c r="B28" s="897">
        <f>B27*B24/480</f>
        <v>0.26</v>
      </c>
      <c r="C28" s="885" t="s">
        <v>19</v>
      </c>
      <c r="D28" s="982"/>
      <c r="E28" s="904"/>
      <c r="F28" s="905"/>
      <c r="G28" s="902"/>
      <c r="H28" s="902"/>
      <c r="I28" s="902"/>
      <c r="J28" s="902"/>
      <c r="K28" s="902"/>
    </row>
    <row r="29" spans="1:16" s="875" customFormat="1">
      <c r="A29" s="983"/>
      <c r="B29" s="868"/>
      <c r="C29" s="869"/>
      <c r="D29" s="982"/>
      <c r="E29" s="904"/>
      <c r="F29" s="905"/>
      <c r="G29" s="902"/>
      <c r="H29" s="902"/>
      <c r="I29" s="902"/>
      <c r="J29" s="902"/>
      <c r="K29" s="902"/>
    </row>
    <row r="30" spans="1:16" s="875" customFormat="1">
      <c r="A30" s="867" t="s">
        <v>12</v>
      </c>
      <c r="B30" s="984" t="s">
        <v>31</v>
      </c>
      <c r="C30" s="869"/>
      <c r="D30" s="860" t="s">
        <v>12</v>
      </c>
      <c r="E30" s="985" t="s">
        <v>31</v>
      </c>
      <c r="F30" s="986"/>
      <c r="G30" s="902"/>
      <c r="H30" s="902"/>
      <c r="I30" s="902"/>
      <c r="J30" s="902"/>
      <c r="K30" s="902"/>
    </row>
    <row r="31" spans="1:16" s="875" customFormat="1">
      <c r="A31" s="983" t="s">
        <v>20</v>
      </c>
      <c r="B31" s="868"/>
      <c r="C31" s="869" t="s">
        <v>20</v>
      </c>
      <c r="D31" s="982"/>
      <c r="E31" s="904"/>
      <c r="F31" s="905"/>
      <c r="G31" s="902"/>
      <c r="H31" s="902"/>
      <c r="I31" s="902"/>
      <c r="J31" s="902"/>
      <c r="K31" s="902"/>
    </row>
    <row r="32" spans="1:16" s="875" customFormat="1">
      <c r="A32" s="867" t="s">
        <v>13</v>
      </c>
      <c r="B32" s="868"/>
      <c r="C32" s="869"/>
      <c r="D32" s="860" t="s">
        <v>13</v>
      </c>
      <c r="E32" s="904"/>
      <c r="F32" s="905"/>
      <c r="G32" s="902"/>
      <c r="H32" s="902"/>
      <c r="I32" s="902"/>
      <c r="J32" s="902"/>
      <c r="K32" s="902"/>
    </row>
    <row r="33" spans="1:17" s="875" customFormat="1" ht="24">
      <c r="A33" s="866" t="s">
        <v>39</v>
      </c>
      <c r="B33" s="897">
        <f>B28</f>
        <v>0.26</v>
      </c>
      <c r="C33" s="885" t="s">
        <v>19</v>
      </c>
      <c r="D33" s="865" t="s">
        <v>40</v>
      </c>
      <c r="E33" s="886">
        <f>E26</f>
        <v>0.26</v>
      </c>
      <c r="F33" s="879" t="s">
        <v>19</v>
      </c>
      <c r="G33" s="902"/>
      <c r="H33" s="902"/>
      <c r="I33" s="902"/>
      <c r="J33" s="902"/>
      <c r="K33" s="902"/>
    </row>
    <row r="34" spans="1:17" s="875" customFormat="1">
      <c r="A34" s="866"/>
      <c r="B34" s="897"/>
      <c r="C34" s="885"/>
      <c r="D34" s="865"/>
      <c r="E34" s="886"/>
      <c r="F34" s="879"/>
      <c r="G34" s="902"/>
      <c r="H34" s="902"/>
      <c r="I34" s="902"/>
      <c r="J34" s="902"/>
      <c r="K34" s="902"/>
    </row>
    <row r="35" spans="1:17" s="875" customFormat="1" ht="15" customHeight="1" thickBot="1">
      <c r="A35" s="970" t="s">
        <v>11</v>
      </c>
      <c r="B35" s="991" t="s">
        <v>2</v>
      </c>
      <c r="C35" s="992"/>
      <c r="D35" s="993" t="s">
        <v>11</v>
      </c>
      <c r="E35" s="994" t="s">
        <v>3</v>
      </c>
      <c r="F35" s="995"/>
      <c r="G35" s="916" t="s">
        <v>20</v>
      </c>
      <c r="H35" s="916"/>
      <c r="I35" s="916"/>
      <c r="J35" s="902"/>
      <c r="K35" s="902"/>
    </row>
    <row r="36" spans="1:17" s="875" customFormat="1" ht="25.5">
      <c r="A36" s="804" t="s">
        <v>65</v>
      </c>
      <c r="B36" s="868"/>
      <c r="C36" s="885"/>
      <c r="D36" s="832" t="s">
        <v>65</v>
      </c>
      <c r="E36" s="904"/>
      <c r="F36" s="879"/>
      <c r="G36" s="916" t="s">
        <v>20</v>
      </c>
      <c r="H36" s="916"/>
      <c r="I36" s="916"/>
      <c r="J36" s="916"/>
      <c r="K36" s="902"/>
    </row>
    <row r="37" spans="1:17" s="902" customFormat="1" ht="24">
      <c r="A37" s="900" t="s">
        <v>14</v>
      </c>
      <c r="B37" s="884">
        <v>0.01</v>
      </c>
      <c r="C37" s="885"/>
      <c r="D37" s="910" t="s">
        <v>115</v>
      </c>
      <c r="E37" s="904">
        <v>10.7</v>
      </c>
      <c r="F37" s="879" t="s">
        <v>43</v>
      </c>
      <c r="G37" s="998" t="s">
        <v>72</v>
      </c>
      <c r="H37" s="803" t="s">
        <v>432</v>
      </c>
      <c r="I37" s="954"/>
      <c r="J37" s="997"/>
      <c r="K37" s="875"/>
    </row>
    <row r="38" spans="1:17" s="875" customFormat="1" ht="12.75" customHeight="1">
      <c r="A38" s="900" t="s">
        <v>64</v>
      </c>
      <c r="B38" s="868">
        <v>120</v>
      </c>
      <c r="C38" s="885" t="s">
        <v>15</v>
      </c>
      <c r="D38" s="896" t="s">
        <v>16</v>
      </c>
      <c r="E38" s="907">
        <f>E37*B38*B37</f>
        <v>12.84</v>
      </c>
      <c r="F38" s="879" t="s">
        <v>18</v>
      </c>
      <c r="H38" s="1004" t="s">
        <v>388</v>
      </c>
    </row>
    <row r="39" spans="1:17" ht="12.75" customHeight="1">
      <c r="A39" s="866" t="s">
        <v>42</v>
      </c>
      <c r="B39" s="1328" t="s">
        <v>41</v>
      </c>
      <c r="C39" s="1329"/>
      <c r="D39" s="896" t="s">
        <v>17</v>
      </c>
      <c r="E39" s="907">
        <f>B43</f>
        <v>110.4</v>
      </c>
      <c r="F39" s="879" t="s">
        <v>18</v>
      </c>
      <c r="G39" s="902" t="s">
        <v>20</v>
      </c>
      <c r="H39" s="1004"/>
      <c r="I39" s="902"/>
      <c r="J39" s="902"/>
      <c r="K39" s="902"/>
      <c r="L39" s="875"/>
      <c r="M39" s="875"/>
      <c r="N39" s="875"/>
      <c r="O39" s="875"/>
      <c r="P39" s="875"/>
      <c r="Q39" s="875"/>
    </row>
    <row r="40" spans="1:17">
      <c r="A40" s="910" t="s">
        <v>113</v>
      </c>
      <c r="B40" s="868">
        <v>181</v>
      </c>
      <c r="C40" s="885" t="s">
        <v>43</v>
      </c>
      <c r="D40" s="908" t="s">
        <v>57</v>
      </c>
      <c r="E40" s="884">
        <f>E$15</f>
        <v>0.2</v>
      </c>
      <c r="F40" s="892" t="s">
        <v>20</v>
      </c>
      <c r="G40" s="902"/>
      <c r="H40" s="1004"/>
      <c r="I40" s="875"/>
      <c r="J40" s="875"/>
      <c r="K40" s="875"/>
      <c r="L40" s="875"/>
      <c r="M40" s="875"/>
      <c r="N40" s="875"/>
      <c r="O40" s="875"/>
      <c r="P40" s="875"/>
      <c r="Q40" s="875"/>
    </row>
    <row r="41" spans="1:17" ht="12.75" customHeight="1">
      <c r="A41" s="900" t="s">
        <v>35</v>
      </c>
      <c r="B41" s="802">
        <f>B40*B37*B38</f>
        <v>217.20000000000002</v>
      </c>
      <c r="C41" s="885" t="s">
        <v>18</v>
      </c>
      <c r="D41" s="896" t="s">
        <v>27</v>
      </c>
      <c r="E41" s="907">
        <f>E39*E40</f>
        <v>22.080000000000002</v>
      </c>
      <c r="F41" s="879" t="s">
        <v>18</v>
      </c>
    </row>
    <row r="42" spans="1:17" ht="24">
      <c r="A42" s="866" t="s">
        <v>112</v>
      </c>
      <c r="B42" s="868">
        <v>92</v>
      </c>
      <c r="C42" s="885" t="s">
        <v>43</v>
      </c>
      <c r="E42" s="798"/>
    </row>
    <row r="43" spans="1:17" ht="12.75" customHeight="1">
      <c r="A43" s="900" t="s">
        <v>17</v>
      </c>
      <c r="B43" s="911">
        <f>B42*B37*B38</f>
        <v>110.4</v>
      </c>
      <c r="C43" s="885" t="s">
        <v>18</v>
      </c>
      <c r="D43" s="989"/>
      <c r="E43" s="796"/>
      <c r="F43" s="813"/>
    </row>
    <row r="44" spans="1:17" ht="12.75" customHeight="1">
      <c r="A44" s="900" t="s">
        <v>28</v>
      </c>
      <c r="B44" s="911">
        <f>B41+B43</f>
        <v>327.60000000000002</v>
      </c>
      <c r="C44" s="885" t="s">
        <v>18</v>
      </c>
      <c r="D44" s="896" t="s">
        <v>36</v>
      </c>
      <c r="E44" s="907">
        <f>E38+E41</f>
        <v>34.92</v>
      </c>
      <c r="F44" s="879" t="s">
        <v>18</v>
      </c>
    </row>
    <row r="45" spans="1:17">
      <c r="A45" s="988"/>
      <c r="B45" s="868"/>
      <c r="C45" s="885"/>
      <c r="D45" s="989"/>
      <c r="E45" s="904"/>
      <c r="F45" s="879"/>
    </row>
    <row r="46" spans="1:17" ht="12.75" customHeight="1">
      <c r="A46" s="867" t="s">
        <v>12</v>
      </c>
      <c r="B46" s="868"/>
      <c r="C46" s="885"/>
      <c r="D46" s="860" t="s">
        <v>12</v>
      </c>
      <c r="E46" s="904"/>
      <c r="F46" s="879"/>
      <c r="H46" s="875"/>
    </row>
    <row r="47" spans="1:17">
      <c r="A47" s="900" t="s">
        <v>14</v>
      </c>
      <c r="B47" s="884">
        <v>0.01</v>
      </c>
      <c r="C47" s="885"/>
      <c r="D47" s="896" t="s">
        <v>35</v>
      </c>
      <c r="E47" s="907">
        <f>B51</f>
        <v>1.7934999999999999</v>
      </c>
      <c r="F47" s="879" t="s">
        <v>18</v>
      </c>
      <c r="G47" s="875"/>
    </row>
    <row r="48" spans="1:17">
      <c r="A48" s="900" t="s">
        <v>205</v>
      </c>
      <c r="B48" s="868">
        <v>5</v>
      </c>
      <c r="C48" s="885" t="s">
        <v>15</v>
      </c>
      <c r="D48" s="908" t="s">
        <v>25</v>
      </c>
      <c r="E48" s="884">
        <f>E$16</f>
        <v>0.1</v>
      </c>
      <c r="F48" s="892" t="s">
        <v>20</v>
      </c>
      <c r="G48" s="875"/>
      <c r="H48" s="1050" t="s">
        <v>418</v>
      </c>
    </row>
    <row r="49" spans="1:21">
      <c r="A49" s="866" t="s">
        <v>42</v>
      </c>
      <c r="B49" s="1328" t="s">
        <v>41</v>
      </c>
      <c r="C49" s="1329"/>
      <c r="D49" s="896" t="s">
        <v>16</v>
      </c>
      <c r="E49" s="907">
        <f>E47*E48</f>
        <v>0.17935000000000001</v>
      </c>
      <c r="F49" s="879" t="s">
        <v>18</v>
      </c>
      <c r="G49" s="875"/>
    </row>
    <row r="50" spans="1:21">
      <c r="A50" s="866" t="s">
        <v>220</v>
      </c>
      <c r="B50" s="868">
        <v>35.869999999999997</v>
      </c>
      <c r="C50" s="885" t="s">
        <v>221</v>
      </c>
      <c r="D50" s="896" t="s">
        <v>17</v>
      </c>
      <c r="E50" s="907">
        <f>B53</f>
        <v>0.96400000000000008</v>
      </c>
      <c r="F50" s="879" t="s">
        <v>18</v>
      </c>
    </row>
    <row r="51" spans="1:21">
      <c r="A51" s="900" t="s">
        <v>35</v>
      </c>
      <c r="B51" s="911">
        <f>B50*B47*B48</f>
        <v>1.7934999999999999</v>
      </c>
      <c r="C51" s="885" t="s">
        <v>18</v>
      </c>
      <c r="D51" s="908" t="s">
        <v>57</v>
      </c>
      <c r="E51" s="884">
        <f>E$15</f>
        <v>0.2</v>
      </c>
      <c r="F51" s="892"/>
    </row>
    <row r="52" spans="1:21">
      <c r="A52" s="900" t="s">
        <v>222</v>
      </c>
      <c r="B52" s="868">
        <v>19.28</v>
      </c>
      <c r="C52" s="885" t="s">
        <v>221</v>
      </c>
      <c r="D52" s="896" t="s">
        <v>27</v>
      </c>
      <c r="E52" s="907">
        <f>E50*E51</f>
        <v>0.19280000000000003</v>
      </c>
      <c r="F52" s="879" t="s">
        <v>18</v>
      </c>
    </row>
    <row r="53" spans="1:21">
      <c r="A53" s="900" t="s">
        <v>17</v>
      </c>
      <c r="B53" s="907">
        <f>B52*B48*B47</f>
        <v>0.96400000000000008</v>
      </c>
      <c r="C53" s="885" t="s">
        <v>81</v>
      </c>
      <c r="D53" s="896"/>
      <c r="E53" s="907"/>
      <c r="F53" s="879"/>
    </row>
    <row r="54" spans="1:21">
      <c r="A54" s="900" t="s">
        <v>28</v>
      </c>
      <c r="B54" s="911">
        <f>B51+B53</f>
        <v>2.7574999999999998</v>
      </c>
      <c r="C54" s="885" t="s">
        <v>18</v>
      </c>
      <c r="D54" s="896" t="s">
        <v>36</v>
      </c>
      <c r="E54" s="907">
        <f>E49+E52</f>
        <v>0.37215000000000004</v>
      </c>
      <c r="F54" s="879" t="s">
        <v>18</v>
      </c>
    </row>
    <row r="55" spans="1:21">
      <c r="A55" s="988"/>
      <c r="B55" s="868"/>
      <c r="C55" s="885"/>
      <c r="D55" s="989"/>
      <c r="E55" s="904"/>
      <c r="F55" s="879"/>
    </row>
    <row r="56" spans="1:21">
      <c r="A56" s="867" t="s">
        <v>13</v>
      </c>
      <c r="B56" s="868"/>
      <c r="C56" s="885"/>
      <c r="D56" s="860" t="s">
        <v>13</v>
      </c>
      <c r="E56" s="904"/>
      <c r="F56" s="879"/>
    </row>
    <row r="57" spans="1:21" ht="24" customHeight="1">
      <c r="A57" s="866" t="s">
        <v>70</v>
      </c>
      <c r="B57" s="911">
        <f>B44+B54</f>
        <v>330.35750000000002</v>
      </c>
      <c r="C57" s="885" t="s">
        <v>18</v>
      </c>
      <c r="D57" s="865" t="s">
        <v>38</v>
      </c>
      <c r="E57" s="907">
        <f>E44+E54</f>
        <v>35.292149999999999</v>
      </c>
      <c r="F57" s="879" t="s">
        <v>18</v>
      </c>
      <c r="G57" s="875"/>
      <c r="H57" s="1138" t="s">
        <v>390</v>
      </c>
      <c r="I57" s="1137"/>
      <c r="J57" s="1137"/>
      <c r="K57" s="1137"/>
      <c r="L57" s="1137"/>
      <c r="M57" s="1137"/>
      <c r="N57" s="1137"/>
      <c r="O57" s="1137"/>
      <c r="P57" s="1137"/>
      <c r="Q57" s="1137"/>
      <c r="R57" s="1137"/>
      <c r="S57" s="1137"/>
      <c r="T57" s="1137"/>
      <c r="U57" s="1137"/>
    </row>
    <row r="58" spans="1:21">
      <c r="A58" s="954"/>
      <c r="B58" s="954"/>
      <c r="C58" s="870"/>
      <c r="D58" s="870"/>
      <c r="E58" s="954"/>
      <c r="F58" s="954"/>
      <c r="H58" s="1138"/>
      <c r="I58" s="1230"/>
      <c r="J58" s="1230"/>
      <c r="K58" s="1230"/>
      <c r="L58" s="1230"/>
      <c r="M58" s="1230"/>
      <c r="N58" s="1230"/>
      <c r="O58" s="1230"/>
      <c r="P58" s="1230"/>
      <c r="Q58" s="1230"/>
      <c r="R58" s="1230"/>
      <c r="S58" s="1230"/>
      <c r="T58" s="1230"/>
      <c r="U58" s="1230"/>
    </row>
    <row r="59" spans="1:21" s="807" customFormat="1" ht="24.75" customHeight="1">
      <c r="A59" s="1319" t="s">
        <v>114</v>
      </c>
      <c r="B59" s="1330"/>
      <c r="C59" s="1330"/>
      <c r="D59" s="1330"/>
      <c r="E59" s="1330"/>
      <c r="F59" s="1330"/>
      <c r="H59" s="1137"/>
      <c r="I59" s="1137"/>
      <c r="J59" s="1137"/>
      <c r="K59" s="1137"/>
      <c r="L59" s="1137"/>
      <c r="M59" s="1137"/>
      <c r="N59" s="1137"/>
      <c r="O59" s="1137"/>
      <c r="P59" s="1137"/>
      <c r="Q59" s="1137"/>
      <c r="R59" s="1137"/>
      <c r="S59" s="1137"/>
      <c r="T59" s="1137"/>
      <c r="U59" s="1137"/>
    </row>
    <row r="60" spans="1:21" s="807" customFormat="1" ht="39" customHeight="1">
      <c r="A60" s="1319" t="s">
        <v>288</v>
      </c>
      <c r="B60" s="1320"/>
      <c r="C60" s="1320"/>
      <c r="D60" s="1320"/>
      <c r="E60" s="1320"/>
      <c r="F60" s="1320"/>
      <c r="H60" s="807" t="s">
        <v>20</v>
      </c>
    </row>
    <row r="61" spans="1:21" s="807" customFormat="1" ht="12">
      <c r="A61" s="1319" t="s">
        <v>224</v>
      </c>
      <c r="B61" s="1320"/>
      <c r="C61" s="1320"/>
      <c r="D61" s="1320" t="s">
        <v>20</v>
      </c>
      <c r="E61" s="1320"/>
      <c r="F61" s="1320"/>
    </row>
    <row r="62" spans="1:21" s="850" customFormat="1" ht="12">
      <c r="A62" s="1319" t="s">
        <v>223</v>
      </c>
      <c r="B62" s="1320"/>
      <c r="C62" s="1320"/>
      <c r="D62" s="1320"/>
      <c r="E62" s="1320"/>
      <c r="F62" s="1320"/>
      <c r="G62" s="807"/>
      <c r="H62" s="807"/>
      <c r="I62" s="807"/>
      <c r="J62" s="807"/>
      <c r="K62" s="807"/>
      <c r="L62" s="807"/>
      <c r="M62" s="807"/>
      <c r="N62" s="807"/>
      <c r="O62" s="807"/>
      <c r="P62" s="807"/>
      <c r="Q62" s="807"/>
      <c r="R62" s="807"/>
      <c r="S62" s="807"/>
    </row>
    <row r="63" spans="1:21" s="875" customFormat="1">
      <c r="A63" s="819"/>
      <c r="B63" s="954"/>
      <c r="C63" s="1011"/>
      <c r="D63" s="954"/>
      <c r="E63" s="954"/>
      <c r="F63" s="954"/>
      <c r="G63" s="917"/>
      <c r="H63" s="917"/>
      <c r="I63" s="917"/>
      <c r="J63" s="917"/>
      <c r="K63" s="917"/>
      <c r="L63" s="917"/>
      <c r="M63" s="917"/>
      <c r="N63" s="917"/>
      <c r="O63" s="917"/>
      <c r="P63" s="917"/>
      <c r="Q63" s="917"/>
      <c r="R63" s="917"/>
      <c r="S63" s="917"/>
    </row>
    <row r="64" spans="1:21" s="875" customFormat="1" ht="14.25">
      <c r="A64" s="1142"/>
      <c r="B64" s="1142"/>
      <c r="C64" s="1143"/>
      <c r="D64" s="1143"/>
      <c r="E64" s="1143"/>
      <c r="F64" s="1142"/>
      <c r="G64" s="960"/>
      <c r="H64" s="887"/>
      <c r="I64" s="887"/>
      <c r="J64" s="902"/>
      <c r="K64" s="887"/>
      <c r="L64" s="887"/>
      <c r="M64" s="960"/>
      <c r="N64" s="887"/>
      <c r="O64" s="902"/>
      <c r="P64" s="902"/>
      <c r="Q64" s="902"/>
      <c r="R64" s="902"/>
      <c r="S64" s="902"/>
    </row>
    <row r="65" spans="1:21" s="875" customFormat="1" ht="14.25" customHeight="1">
      <c r="A65" s="1147"/>
      <c r="B65" s="1148"/>
      <c r="C65" s="1149"/>
      <c r="D65" s="1147"/>
      <c r="E65" s="1148"/>
      <c r="F65" s="1149"/>
      <c r="G65" s="902"/>
      <c r="H65" s="902"/>
      <c r="I65" s="902"/>
      <c r="J65" s="902"/>
      <c r="K65" s="902"/>
      <c r="L65" s="902"/>
      <c r="M65" s="902"/>
      <c r="N65" s="902"/>
      <c r="O65" s="902"/>
      <c r="P65" s="902"/>
      <c r="Q65" s="902"/>
      <c r="R65" s="902"/>
      <c r="S65" s="902"/>
    </row>
    <row r="66" spans="1:21" s="875" customFormat="1" ht="14.25" customHeight="1">
      <c r="A66" s="1150"/>
      <c r="B66" s="879"/>
      <c r="C66" s="905"/>
      <c r="D66" s="1150"/>
      <c r="E66" s="879"/>
      <c r="F66" s="905"/>
      <c r="G66" s="902"/>
      <c r="H66" s="902"/>
      <c r="I66" s="902"/>
      <c r="J66" s="902"/>
      <c r="K66" s="902"/>
      <c r="L66" s="902"/>
      <c r="M66" s="902"/>
      <c r="N66" s="902"/>
      <c r="O66" s="902"/>
      <c r="P66" s="902"/>
      <c r="Q66" s="902"/>
      <c r="R66" s="902"/>
      <c r="S66" s="902"/>
    </row>
    <row r="67" spans="1:21" s="821" customFormat="1" ht="14.25" customHeight="1">
      <c r="A67" s="1036"/>
      <c r="B67" s="1144"/>
      <c r="C67" s="879"/>
      <c r="D67" s="1036"/>
      <c r="E67" s="886"/>
      <c r="F67" s="879"/>
      <c r="G67" s="1227"/>
      <c r="H67" s="1227"/>
      <c r="I67" s="1227"/>
      <c r="J67" s="1227"/>
      <c r="K67" s="1227"/>
      <c r="L67" s="1227"/>
      <c r="M67" s="1227"/>
      <c r="N67" s="1227"/>
      <c r="O67" s="1227"/>
      <c r="P67" s="1227"/>
      <c r="Q67" s="1227"/>
      <c r="R67" s="1227"/>
      <c r="S67" s="1227"/>
    </row>
    <row r="68" spans="1:21" s="821" customFormat="1" ht="14.25" customHeight="1">
      <c r="A68" s="1036"/>
      <c r="B68" s="904"/>
      <c r="C68" s="879"/>
      <c r="D68" s="1036"/>
      <c r="E68" s="904"/>
      <c r="F68" s="879"/>
      <c r="G68" s="1227"/>
      <c r="H68" s="1155"/>
      <c r="I68" s="1227"/>
      <c r="J68" s="1227"/>
      <c r="K68" s="1227"/>
      <c r="L68" s="1227"/>
      <c r="M68" s="1227"/>
      <c r="N68" s="1227"/>
      <c r="O68" s="1227"/>
      <c r="P68" s="1227"/>
      <c r="Q68" s="1227"/>
      <c r="R68" s="1227"/>
      <c r="S68" s="1227"/>
    </row>
    <row r="69" spans="1:21" s="821" customFormat="1" ht="14.25" customHeight="1">
      <c r="A69" s="1036"/>
      <c r="B69" s="1227"/>
      <c r="C69" s="879"/>
      <c r="D69" s="1036"/>
      <c r="E69" s="886"/>
      <c r="F69" s="879"/>
      <c r="G69" s="1227"/>
      <c r="H69" s="1155"/>
      <c r="I69" s="1227"/>
      <c r="J69" s="1227"/>
      <c r="K69" s="1227"/>
      <c r="L69" s="1227"/>
      <c r="M69" s="1227"/>
      <c r="N69" s="1227"/>
      <c r="O69" s="1227"/>
      <c r="P69" s="1227"/>
      <c r="Q69" s="1227"/>
      <c r="R69" s="1227"/>
      <c r="S69" s="1227"/>
    </row>
    <row r="70" spans="1:21" s="821" customFormat="1" ht="14.25" customHeight="1">
      <c r="A70" s="1036"/>
      <c r="B70" s="904"/>
      <c r="C70" s="879"/>
      <c r="D70" s="1036"/>
      <c r="E70" s="886"/>
      <c r="F70" s="879"/>
      <c r="G70" s="1227"/>
      <c r="H70" s="1155"/>
      <c r="I70" s="1227"/>
      <c r="J70" s="1227"/>
      <c r="K70" s="1227"/>
      <c r="L70" s="1227"/>
      <c r="M70" s="1227"/>
      <c r="N70" s="1227"/>
      <c r="O70" s="1227"/>
      <c r="P70" s="1227"/>
      <c r="Q70" s="1227"/>
      <c r="R70" s="1227"/>
      <c r="S70" s="1227"/>
    </row>
    <row r="71" spans="1:21" s="821" customFormat="1" ht="14.25" customHeight="1">
      <c r="A71" s="1036"/>
      <c r="B71" s="886"/>
      <c r="C71" s="879"/>
      <c r="D71" s="1036"/>
      <c r="E71" s="886"/>
      <c r="F71" s="879"/>
      <c r="G71" s="1227"/>
      <c r="H71" s="1227"/>
      <c r="I71" s="1227"/>
      <c r="J71" s="1227"/>
      <c r="K71" s="1227"/>
      <c r="L71" s="1227"/>
      <c r="M71" s="1227"/>
      <c r="N71" s="1227"/>
      <c r="O71" s="1227"/>
      <c r="P71" s="1227"/>
      <c r="Q71" s="1227"/>
      <c r="R71" s="1227"/>
      <c r="S71" s="1227"/>
    </row>
    <row r="72" spans="1:21" s="821" customFormat="1" ht="14.25" customHeight="1">
      <c r="A72" s="1036"/>
      <c r="B72" s="886"/>
      <c r="C72" s="879"/>
      <c r="D72" s="834"/>
      <c r="E72" s="904"/>
      <c r="F72" s="905"/>
      <c r="G72" s="1227"/>
      <c r="H72" s="1227"/>
      <c r="I72" s="1227"/>
      <c r="J72" s="1227"/>
      <c r="K72" s="1227"/>
      <c r="L72" s="1227"/>
      <c r="M72" s="1227"/>
      <c r="N72" s="1227"/>
      <c r="O72" s="1227"/>
      <c r="P72" s="1227"/>
      <c r="Q72" s="1227"/>
      <c r="R72" s="1227"/>
      <c r="S72" s="1227"/>
    </row>
    <row r="73" spans="1:21" s="821" customFormat="1" ht="14.25" customHeight="1">
      <c r="A73" s="834"/>
      <c r="B73" s="904"/>
      <c r="C73" s="905"/>
      <c r="D73" s="834"/>
      <c r="E73" s="904"/>
      <c r="F73" s="905"/>
      <c r="G73" s="1227"/>
      <c r="H73" s="1227"/>
      <c r="I73" s="1227"/>
      <c r="J73" s="1227"/>
      <c r="K73" s="1227"/>
      <c r="L73" s="1227"/>
      <c r="M73" s="1227"/>
      <c r="N73" s="1227"/>
      <c r="O73" s="1227"/>
      <c r="P73" s="1227"/>
      <c r="Q73" s="1227"/>
      <c r="R73" s="1227"/>
      <c r="S73" s="1227"/>
    </row>
    <row r="74" spans="1:21" s="821" customFormat="1" ht="14.25" customHeight="1">
      <c r="A74" s="1147"/>
      <c r="B74" s="879"/>
      <c r="C74" s="905"/>
      <c r="D74" s="1147"/>
      <c r="E74" s="1225"/>
      <c r="F74" s="1224"/>
      <c r="G74" s="1227"/>
      <c r="H74" s="1227"/>
      <c r="I74" s="1227"/>
      <c r="J74" s="1227"/>
      <c r="K74" s="1227"/>
      <c r="L74" s="1227"/>
      <c r="M74" s="1227"/>
      <c r="N74" s="1227"/>
      <c r="O74" s="1227"/>
      <c r="P74" s="1227"/>
      <c r="Q74" s="1227"/>
      <c r="R74" s="1227"/>
      <c r="S74" s="1227"/>
    </row>
    <row r="75" spans="1:21" s="821" customFormat="1" ht="14.25" customHeight="1">
      <c r="A75" s="834"/>
      <c r="B75" s="904"/>
      <c r="C75" s="905"/>
      <c r="D75" s="834"/>
      <c r="E75" s="904"/>
      <c r="F75" s="905"/>
      <c r="G75" s="1227"/>
      <c r="H75" s="1227"/>
      <c r="I75" s="1227"/>
      <c r="J75" s="1227"/>
      <c r="K75" s="1227"/>
      <c r="L75" s="1227"/>
      <c r="M75" s="1227"/>
      <c r="N75" s="1227"/>
      <c r="O75" s="1227"/>
      <c r="P75" s="1227"/>
      <c r="Q75" s="1227"/>
      <c r="R75" s="1227"/>
      <c r="S75" s="1227"/>
    </row>
    <row r="76" spans="1:21" s="821" customFormat="1" ht="14.25" customHeight="1">
      <c r="A76" s="1147"/>
      <c r="B76" s="904"/>
      <c r="C76" s="905"/>
      <c r="D76" s="1147"/>
      <c r="E76" s="904"/>
      <c r="F76" s="905"/>
      <c r="G76" s="1227"/>
      <c r="H76" s="1227"/>
      <c r="I76" s="1227"/>
      <c r="J76" s="1227"/>
      <c r="K76" s="1227"/>
      <c r="L76" s="1227"/>
      <c r="M76" s="1227"/>
      <c r="N76" s="1227"/>
      <c r="O76" s="1227"/>
      <c r="P76" s="1227"/>
      <c r="Q76" s="1227"/>
      <c r="R76" s="1227"/>
      <c r="S76" s="1227"/>
    </row>
    <row r="77" spans="1:21" s="821" customFormat="1" ht="14.25" customHeight="1">
      <c r="A77" s="1036"/>
      <c r="B77" s="886"/>
      <c r="C77" s="879"/>
      <c r="D77" s="1036"/>
      <c r="E77" s="886"/>
      <c r="F77" s="879"/>
      <c r="G77" s="1227"/>
      <c r="H77" s="1227"/>
      <c r="I77" s="1227"/>
      <c r="J77" s="1227"/>
      <c r="K77" s="1227"/>
      <c r="L77" s="1227"/>
      <c r="M77" s="1227"/>
      <c r="N77" s="1227"/>
      <c r="O77" s="1227"/>
      <c r="P77" s="1227"/>
      <c r="Q77" s="1227"/>
      <c r="R77" s="1227"/>
      <c r="S77" s="1227"/>
    </row>
    <row r="78" spans="1:21" s="821" customFormat="1" ht="14.25" customHeight="1">
      <c r="A78" s="905"/>
      <c r="B78" s="904"/>
      <c r="C78" s="905"/>
      <c r="D78" s="905"/>
      <c r="E78" s="990"/>
      <c r="F78" s="905"/>
      <c r="G78" s="1227"/>
      <c r="H78" s="1227"/>
      <c r="I78" s="1227"/>
      <c r="J78" s="1227"/>
      <c r="K78" s="1227"/>
      <c r="L78" s="1227"/>
      <c r="M78" s="1227"/>
      <c r="N78" s="1227"/>
      <c r="O78" s="1227"/>
      <c r="P78" s="1227"/>
      <c r="Q78" s="1227"/>
      <c r="R78" s="1227"/>
      <c r="S78" s="1227"/>
    </row>
    <row r="79" spans="1:21" s="821" customFormat="1" ht="14.25" customHeight="1">
      <c r="A79" s="1147"/>
      <c r="B79" s="913"/>
      <c r="C79" s="905"/>
      <c r="D79" s="1147"/>
      <c r="E79" s="913"/>
      <c r="F79" s="905"/>
      <c r="G79" s="1227"/>
      <c r="H79" s="1227"/>
      <c r="I79" s="1227"/>
      <c r="J79" s="1227"/>
      <c r="K79" s="1227"/>
      <c r="L79" s="1227"/>
      <c r="M79" s="1227"/>
      <c r="N79" s="1227"/>
      <c r="O79" s="1227"/>
      <c r="P79" s="1227"/>
      <c r="Q79" s="1227"/>
      <c r="R79" s="1227"/>
      <c r="S79" s="1227"/>
    </row>
    <row r="80" spans="1:21" s="1227" customFormat="1" ht="14.25" customHeight="1">
      <c r="A80" s="1147"/>
      <c r="B80" s="904"/>
      <c r="C80" s="879"/>
      <c r="D80" s="1147"/>
      <c r="E80" s="904"/>
      <c r="F80" s="879"/>
      <c r="T80" s="821"/>
      <c r="U80" s="821"/>
    </row>
    <row r="81" spans="1:21" s="821" customFormat="1" ht="14.25" customHeight="1">
      <c r="A81" s="1036"/>
      <c r="B81" s="1144"/>
      <c r="C81" s="879"/>
      <c r="D81" s="1244"/>
      <c r="E81" s="904"/>
      <c r="F81" s="879"/>
      <c r="G81" s="998"/>
      <c r="H81" s="803"/>
      <c r="I81" s="905"/>
      <c r="J81" s="1245"/>
      <c r="K81" s="1227"/>
      <c r="L81" s="1227"/>
      <c r="M81" s="1227"/>
      <c r="N81" s="1227"/>
      <c r="O81" s="1227"/>
      <c r="P81" s="1227"/>
      <c r="Q81" s="1227"/>
      <c r="R81" s="1227"/>
      <c r="S81" s="1227"/>
      <c r="T81" s="1227"/>
      <c r="U81" s="1227"/>
    </row>
    <row r="82" spans="1:21" s="1230" customFormat="1" ht="14.25" customHeight="1">
      <c r="A82" s="1036"/>
      <c r="B82" s="904"/>
      <c r="C82" s="879"/>
      <c r="D82" s="1036"/>
      <c r="E82" s="907"/>
      <c r="F82" s="879"/>
      <c r="G82" s="1227"/>
      <c r="H82" s="1155"/>
      <c r="I82" s="1227"/>
      <c r="J82" s="1227"/>
      <c r="K82" s="1227"/>
      <c r="L82" s="1227"/>
      <c r="M82" s="1227"/>
      <c r="N82" s="1227"/>
      <c r="O82" s="1227"/>
      <c r="P82" s="1227"/>
      <c r="Q82" s="1227"/>
      <c r="R82" s="1227"/>
      <c r="S82" s="1227"/>
      <c r="T82" s="821"/>
      <c r="U82" s="821"/>
    </row>
    <row r="83" spans="1:21" s="1230" customFormat="1" ht="14.25" customHeight="1">
      <c r="A83" s="1036"/>
      <c r="B83" s="879"/>
      <c r="C83" s="905"/>
      <c r="D83" s="1036"/>
      <c r="E83" s="907"/>
      <c r="F83" s="879"/>
      <c r="G83" s="1227"/>
      <c r="H83" s="1155"/>
      <c r="I83" s="1227"/>
      <c r="J83" s="1227"/>
      <c r="K83" s="1227"/>
      <c r="L83" s="1227"/>
      <c r="M83" s="1227"/>
      <c r="N83" s="1227"/>
      <c r="O83" s="1227"/>
      <c r="P83" s="1227"/>
      <c r="Q83" s="1227"/>
      <c r="R83" s="1227"/>
      <c r="S83" s="1227"/>
    </row>
    <row r="84" spans="1:21" s="1230" customFormat="1" ht="14.25" customHeight="1">
      <c r="A84" s="1244"/>
      <c r="B84" s="904"/>
      <c r="C84" s="879"/>
      <c r="D84" s="1036"/>
      <c r="E84" s="1144"/>
      <c r="F84" s="879"/>
      <c r="G84" s="1227"/>
      <c r="H84" s="1155"/>
      <c r="I84" s="1227"/>
      <c r="J84" s="1227"/>
      <c r="K84" s="1227"/>
      <c r="L84" s="1227"/>
      <c r="M84" s="1227"/>
      <c r="N84" s="1227"/>
      <c r="O84" s="1227"/>
      <c r="P84" s="1227"/>
      <c r="Q84" s="1227"/>
      <c r="R84" s="1227"/>
      <c r="S84" s="1227"/>
    </row>
    <row r="85" spans="1:21" s="1230" customFormat="1" ht="14.25" customHeight="1">
      <c r="A85" s="1036"/>
      <c r="B85" s="907"/>
      <c r="C85" s="879"/>
      <c r="D85" s="1036"/>
      <c r="E85" s="907"/>
      <c r="F85" s="879"/>
      <c r="G85" s="1227"/>
      <c r="H85" s="1227"/>
      <c r="I85" s="1227"/>
      <c r="J85" s="1227"/>
      <c r="K85" s="1227"/>
      <c r="L85" s="1227"/>
      <c r="M85" s="1227"/>
      <c r="N85" s="1227"/>
      <c r="O85" s="1227"/>
      <c r="P85" s="1227"/>
      <c r="Q85" s="1227"/>
      <c r="R85" s="1227"/>
      <c r="S85" s="1227"/>
    </row>
    <row r="86" spans="1:21" s="1230" customFormat="1" ht="14.25" customHeight="1">
      <c r="A86" s="1036"/>
      <c r="B86" s="904"/>
      <c r="C86" s="879"/>
      <c r="D86" s="1227"/>
      <c r="E86" s="1154"/>
      <c r="F86" s="1227"/>
      <c r="G86" s="1227"/>
      <c r="H86" s="1227"/>
      <c r="I86" s="1227"/>
      <c r="J86" s="1227"/>
      <c r="K86" s="1227"/>
      <c r="L86" s="1227"/>
      <c r="M86" s="1227"/>
      <c r="N86" s="1227"/>
      <c r="O86" s="1227"/>
      <c r="P86" s="1227"/>
      <c r="Q86" s="1227"/>
      <c r="R86" s="1227"/>
      <c r="S86" s="1227"/>
    </row>
    <row r="87" spans="1:21" s="1230" customFormat="1" ht="14.25" customHeight="1">
      <c r="A87" s="1036"/>
      <c r="B87" s="907"/>
      <c r="C87" s="879"/>
      <c r="D87" s="905"/>
      <c r="E87" s="817"/>
      <c r="F87" s="905"/>
      <c r="G87" s="1227"/>
      <c r="H87" s="1227"/>
      <c r="I87" s="1227"/>
      <c r="J87" s="1227"/>
      <c r="K87" s="1227"/>
      <c r="L87" s="1227"/>
      <c r="M87" s="1227"/>
      <c r="N87" s="1227"/>
      <c r="O87" s="1227"/>
      <c r="P87" s="1227"/>
      <c r="Q87" s="1227"/>
      <c r="R87" s="1227"/>
      <c r="S87" s="1227"/>
    </row>
    <row r="88" spans="1:21" s="1230" customFormat="1" ht="14.25" customHeight="1">
      <c r="A88" s="1036"/>
      <c r="B88" s="907"/>
      <c r="C88" s="879"/>
      <c r="D88" s="1036"/>
      <c r="E88" s="907"/>
      <c r="F88" s="879"/>
      <c r="G88" s="1227"/>
      <c r="H88" s="1227"/>
      <c r="I88" s="1227"/>
      <c r="J88" s="1227"/>
      <c r="K88" s="1227"/>
      <c r="L88" s="1227"/>
      <c r="M88" s="1227"/>
      <c r="N88" s="1227"/>
      <c r="O88" s="1227"/>
      <c r="P88" s="1227"/>
      <c r="Q88" s="1227"/>
      <c r="R88" s="1227"/>
      <c r="S88" s="1227"/>
    </row>
    <row r="89" spans="1:21" s="1230" customFormat="1" ht="14.25" customHeight="1">
      <c r="A89" s="905"/>
      <c r="B89" s="904"/>
      <c r="C89" s="879"/>
      <c r="D89" s="905"/>
      <c r="E89" s="904"/>
      <c r="F89" s="879"/>
      <c r="G89" s="1227"/>
      <c r="H89" s="1227"/>
      <c r="I89" s="1227"/>
      <c r="J89" s="1227"/>
      <c r="K89" s="1227"/>
      <c r="L89" s="1227"/>
      <c r="M89" s="1227"/>
      <c r="N89" s="1227"/>
      <c r="O89" s="1227"/>
      <c r="P89" s="1227"/>
      <c r="Q89" s="1227"/>
      <c r="R89" s="1227"/>
      <c r="S89" s="1227"/>
    </row>
    <row r="90" spans="1:21" s="1230" customFormat="1" ht="14.25" customHeight="1">
      <c r="A90" s="1147"/>
      <c r="B90" s="904"/>
      <c r="C90" s="879"/>
      <c r="D90" s="1147"/>
      <c r="E90" s="904"/>
      <c r="F90" s="879"/>
      <c r="G90" s="1227"/>
      <c r="H90" s="1227"/>
      <c r="I90" s="1227"/>
      <c r="J90" s="1227"/>
      <c r="K90" s="1227"/>
      <c r="L90" s="1227"/>
      <c r="M90" s="1227"/>
      <c r="N90" s="1227"/>
      <c r="O90" s="1227"/>
      <c r="P90" s="1227"/>
      <c r="Q90" s="1227"/>
      <c r="R90" s="1227"/>
      <c r="S90" s="1227"/>
    </row>
    <row r="91" spans="1:21" s="1230" customFormat="1" ht="14.25" customHeight="1">
      <c r="A91" s="1036"/>
      <c r="B91" s="1144"/>
      <c r="C91" s="879"/>
      <c r="D91" s="1036"/>
      <c r="E91" s="907"/>
      <c r="F91" s="879"/>
      <c r="G91" s="1227"/>
      <c r="H91" s="1227"/>
      <c r="I91" s="1227"/>
      <c r="J91" s="1227"/>
      <c r="K91" s="1227"/>
      <c r="L91" s="1227"/>
      <c r="M91" s="1227"/>
      <c r="N91" s="1227"/>
      <c r="O91" s="1227"/>
      <c r="P91" s="1227"/>
      <c r="Q91" s="1227"/>
      <c r="R91" s="1227"/>
      <c r="S91" s="1227"/>
    </row>
    <row r="92" spans="1:21" s="1230" customFormat="1" ht="14.25" customHeight="1">
      <c r="A92" s="1036"/>
      <c r="B92" s="904"/>
      <c r="C92" s="879"/>
      <c r="D92" s="1036"/>
      <c r="E92" s="1144"/>
      <c r="F92" s="879"/>
      <c r="G92" s="1227"/>
      <c r="H92" s="1227"/>
      <c r="I92" s="1227"/>
      <c r="J92" s="1227"/>
      <c r="K92" s="1227"/>
      <c r="L92" s="1227"/>
      <c r="M92" s="1227"/>
      <c r="N92" s="1227"/>
      <c r="O92" s="1227"/>
      <c r="P92" s="1227"/>
      <c r="Q92" s="1227"/>
      <c r="R92" s="1227"/>
      <c r="S92" s="1227"/>
    </row>
    <row r="93" spans="1:21" s="1230" customFormat="1" ht="14.25" customHeight="1">
      <c r="A93" s="1036"/>
      <c r="B93" s="879"/>
      <c r="C93" s="905"/>
      <c r="D93" s="1036"/>
      <c r="E93" s="907"/>
      <c r="F93" s="879"/>
      <c r="G93" s="1227"/>
      <c r="H93" s="1227"/>
      <c r="I93" s="1227"/>
      <c r="J93" s="1227"/>
      <c r="K93" s="1227"/>
      <c r="L93" s="1227"/>
      <c r="M93" s="1227"/>
      <c r="N93" s="1227"/>
      <c r="O93" s="1227"/>
      <c r="P93" s="1227"/>
      <c r="Q93" s="1227"/>
      <c r="R93" s="1227"/>
      <c r="S93" s="1227"/>
    </row>
    <row r="94" spans="1:21" s="1230" customFormat="1" ht="14.25" customHeight="1">
      <c r="A94" s="1036"/>
      <c r="B94" s="904"/>
      <c r="C94" s="879"/>
      <c r="D94" s="1036"/>
      <c r="E94" s="907"/>
      <c r="F94" s="879"/>
      <c r="G94" s="1227"/>
      <c r="H94" s="1227"/>
      <c r="I94" s="1227"/>
      <c r="J94" s="1227"/>
      <c r="K94" s="1227"/>
      <c r="L94" s="1227"/>
      <c r="M94" s="1227"/>
      <c r="N94" s="1227"/>
      <c r="O94" s="1227"/>
      <c r="P94" s="1227"/>
      <c r="Q94" s="1227"/>
      <c r="R94" s="1227"/>
      <c r="S94" s="1227"/>
    </row>
    <row r="95" spans="1:21" s="1230" customFormat="1" ht="14.25" customHeight="1">
      <c r="A95" s="1036"/>
      <c r="B95" s="907"/>
      <c r="C95" s="879"/>
      <c r="D95" s="1036"/>
      <c r="E95" s="1144"/>
      <c r="F95" s="879"/>
      <c r="G95" s="1227"/>
      <c r="H95" s="1227"/>
      <c r="I95" s="1227"/>
      <c r="J95" s="1227"/>
      <c r="K95" s="1227"/>
      <c r="L95" s="1227"/>
      <c r="M95" s="1227"/>
      <c r="N95" s="1227"/>
      <c r="O95" s="1227"/>
      <c r="P95" s="1227"/>
      <c r="Q95" s="1227"/>
      <c r="R95" s="1227"/>
      <c r="S95" s="1227"/>
    </row>
    <row r="96" spans="1:21" s="1230" customFormat="1" ht="14.25" customHeight="1">
      <c r="A96" s="1036"/>
      <c r="B96" s="904"/>
      <c r="C96" s="879"/>
      <c r="D96" s="1036"/>
      <c r="E96" s="907"/>
      <c r="F96" s="879"/>
      <c r="G96" s="1227"/>
      <c r="H96" s="1227"/>
      <c r="I96" s="1227"/>
      <c r="J96" s="1227"/>
      <c r="K96" s="1227"/>
      <c r="L96" s="1227"/>
      <c r="M96" s="1227"/>
      <c r="N96" s="1227"/>
      <c r="O96" s="1227"/>
      <c r="P96" s="1227"/>
      <c r="Q96" s="1227"/>
      <c r="R96" s="1227"/>
      <c r="S96" s="1227"/>
    </row>
    <row r="97" spans="1:21" s="1230" customFormat="1" ht="14.25" customHeight="1">
      <c r="A97" s="1036"/>
      <c r="B97" s="907"/>
      <c r="C97" s="879"/>
      <c r="D97" s="1036"/>
      <c r="E97" s="907"/>
      <c r="F97" s="879"/>
      <c r="G97" s="1227"/>
      <c r="H97" s="1227"/>
      <c r="I97" s="1227"/>
      <c r="J97" s="1227"/>
      <c r="K97" s="1227"/>
      <c r="L97" s="1227"/>
      <c r="M97" s="1227"/>
      <c r="N97" s="1227"/>
      <c r="O97" s="1227"/>
      <c r="P97" s="1227"/>
      <c r="Q97" s="1227"/>
      <c r="R97" s="1227"/>
      <c r="S97" s="1227"/>
    </row>
    <row r="98" spans="1:21" s="1230" customFormat="1" ht="14.25" customHeight="1">
      <c r="A98" s="1036"/>
      <c r="B98" s="907"/>
      <c r="C98" s="879"/>
      <c r="D98" s="1036"/>
      <c r="E98" s="907"/>
      <c r="F98" s="879"/>
      <c r="G98" s="1227"/>
      <c r="H98" s="1227"/>
      <c r="I98" s="1227"/>
      <c r="J98" s="1227"/>
      <c r="K98" s="1227"/>
      <c r="L98" s="1227"/>
      <c r="M98" s="1227"/>
      <c r="N98" s="1227"/>
      <c r="O98" s="1227"/>
      <c r="P98" s="1227"/>
      <c r="Q98" s="1227"/>
      <c r="R98" s="1227"/>
      <c r="S98" s="1227"/>
    </row>
    <row r="99" spans="1:21" s="1230" customFormat="1" ht="14.25" customHeight="1">
      <c r="A99" s="905"/>
      <c r="B99" s="904"/>
      <c r="C99" s="879"/>
      <c r="D99" s="905"/>
      <c r="E99" s="904"/>
      <c r="F99" s="879"/>
      <c r="G99" s="1227"/>
      <c r="H99" s="1227"/>
      <c r="I99" s="1227"/>
      <c r="J99" s="1227"/>
      <c r="K99" s="1227"/>
      <c r="L99" s="1227"/>
      <c r="M99" s="1227"/>
      <c r="N99" s="1227"/>
      <c r="O99" s="1227"/>
      <c r="P99" s="1227"/>
      <c r="Q99" s="1227"/>
      <c r="R99" s="1227"/>
      <c r="S99" s="1227"/>
    </row>
    <row r="100" spans="1:21" s="1230" customFormat="1" ht="14.25" customHeight="1">
      <c r="A100" s="1147"/>
      <c r="B100" s="904"/>
      <c r="C100" s="879"/>
      <c r="D100" s="1147"/>
      <c r="E100" s="904"/>
      <c r="F100" s="879"/>
      <c r="G100" s="1227"/>
      <c r="H100" s="1227"/>
      <c r="I100" s="1227"/>
      <c r="J100" s="1227"/>
      <c r="K100" s="1227"/>
      <c r="L100" s="1227"/>
      <c r="M100" s="1227"/>
      <c r="N100" s="1227"/>
      <c r="O100" s="1227"/>
      <c r="P100" s="1227"/>
      <c r="Q100" s="1227"/>
      <c r="R100" s="1227"/>
      <c r="S100" s="1227"/>
    </row>
    <row r="101" spans="1:21" s="1230" customFormat="1" ht="14.25" customHeight="1">
      <c r="A101" s="1036"/>
      <c r="B101" s="907"/>
      <c r="C101" s="879"/>
      <c r="D101" s="1036"/>
      <c r="E101" s="907"/>
      <c r="F101" s="879"/>
      <c r="G101" s="1227"/>
      <c r="H101" s="1155"/>
      <c r="I101" s="1227"/>
      <c r="J101" s="1227"/>
      <c r="K101" s="1227"/>
      <c r="L101" s="1227"/>
      <c r="M101" s="1227"/>
      <c r="N101" s="1227"/>
      <c r="O101" s="1227"/>
      <c r="P101" s="1227"/>
      <c r="Q101" s="1227"/>
      <c r="R101" s="1227"/>
      <c r="S101" s="1227"/>
    </row>
    <row r="102" spans="1:21" s="1230" customFormat="1" ht="14.25" customHeight="1">
      <c r="A102" s="905"/>
      <c r="B102" s="905"/>
      <c r="C102" s="905"/>
      <c r="D102" s="905"/>
      <c r="E102" s="905"/>
      <c r="F102" s="905"/>
      <c r="G102" s="1227"/>
      <c r="H102" s="1227"/>
      <c r="I102" s="1227"/>
      <c r="J102" s="1227"/>
      <c r="K102" s="1227"/>
      <c r="L102" s="1227"/>
      <c r="M102" s="1227"/>
      <c r="N102" s="1227"/>
      <c r="O102" s="1227"/>
      <c r="P102" s="1227"/>
      <c r="Q102" s="1227"/>
      <c r="R102" s="1227"/>
      <c r="S102" s="1227"/>
    </row>
    <row r="103" spans="1:21" s="1230" customFormat="1" ht="14.25" customHeight="1">
      <c r="A103" s="1110"/>
      <c r="B103" s="905"/>
      <c r="C103" s="905"/>
      <c r="D103" s="905"/>
      <c r="E103" s="905"/>
      <c r="F103" s="905"/>
      <c r="G103" s="1227"/>
      <c r="H103" s="1227"/>
      <c r="I103" s="1227"/>
      <c r="J103" s="1227"/>
      <c r="K103" s="1227"/>
      <c r="L103" s="1227"/>
      <c r="M103" s="1227"/>
      <c r="N103" s="1227"/>
      <c r="O103" s="1227"/>
      <c r="P103" s="1227"/>
      <c r="Q103" s="1227"/>
      <c r="R103" s="1227"/>
      <c r="S103" s="1227"/>
    </row>
    <row r="104" spans="1:21" s="1230" customFormat="1" ht="14.25" customHeight="1">
      <c r="A104" s="1110"/>
      <c r="B104" s="1036"/>
      <c r="C104" s="1036"/>
      <c r="D104" s="1036"/>
      <c r="E104" s="1036"/>
      <c r="F104" s="1036"/>
      <c r="G104" s="1227"/>
      <c r="H104" s="1227"/>
      <c r="I104" s="1227"/>
      <c r="J104" s="1227"/>
      <c r="K104" s="1227"/>
      <c r="L104" s="1227"/>
      <c r="M104" s="1227"/>
      <c r="N104" s="1227"/>
      <c r="O104" s="1227"/>
      <c r="P104" s="1227"/>
      <c r="Q104" s="1227"/>
      <c r="R104" s="1227"/>
      <c r="S104" s="1227"/>
    </row>
    <row r="105" spans="1:21" s="1230" customFormat="1" ht="14.25" customHeight="1">
      <c r="A105" s="1110"/>
      <c r="B105" s="1036"/>
      <c r="C105" s="1036"/>
      <c r="D105" s="1036"/>
      <c r="E105" s="1036"/>
      <c r="F105" s="1036"/>
      <c r="G105" s="1227"/>
      <c r="H105" s="1227"/>
      <c r="I105" s="1227"/>
      <c r="J105" s="1227"/>
      <c r="K105" s="1227"/>
      <c r="L105" s="1227"/>
      <c r="M105" s="1227"/>
      <c r="N105" s="1227"/>
      <c r="O105" s="1227"/>
      <c r="P105" s="1227"/>
      <c r="Q105" s="1227"/>
      <c r="R105" s="1227"/>
      <c r="S105" s="1227"/>
    </row>
    <row r="106" spans="1:21" s="1230" customFormat="1" ht="14.25" customHeight="1">
      <c r="A106" s="1110"/>
      <c r="B106" s="1036"/>
      <c r="C106" s="1036"/>
      <c r="D106" s="1036"/>
      <c r="E106" s="1036"/>
      <c r="F106" s="1036"/>
      <c r="G106" s="1227"/>
      <c r="H106" s="1227"/>
      <c r="I106" s="1227"/>
      <c r="J106" s="1227"/>
      <c r="K106" s="1227"/>
      <c r="L106" s="1227"/>
      <c r="M106" s="1227"/>
      <c r="N106" s="1227"/>
      <c r="O106" s="1227"/>
      <c r="P106" s="1227"/>
      <c r="Q106" s="1227"/>
      <c r="R106" s="1227"/>
      <c r="S106" s="1227"/>
      <c r="T106" s="821"/>
      <c r="U106" s="821"/>
    </row>
    <row r="107" spans="1:21" s="821" customFormat="1" ht="14.25" customHeight="1">
      <c r="A107" s="905"/>
      <c r="B107" s="905"/>
      <c r="C107" s="905"/>
      <c r="D107" s="905"/>
      <c r="E107" s="905"/>
      <c r="F107" s="905"/>
      <c r="G107" s="1227"/>
      <c r="H107" s="1227"/>
      <c r="I107" s="1227"/>
      <c r="J107" s="1227"/>
      <c r="K107" s="1227"/>
      <c r="L107" s="1227"/>
      <c r="M107" s="1031"/>
      <c r="N107" s="1198"/>
      <c r="O107" s="1227"/>
      <c r="P107" s="1227"/>
      <c r="Q107" s="1227"/>
      <c r="R107" s="1227"/>
      <c r="S107" s="1227"/>
    </row>
    <row r="108" spans="1:21" s="821" customFormat="1" ht="14.25" customHeight="1">
      <c r="A108" s="1142"/>
      <c r="B108" s="1146"/>
      <c r="C108" s="1143"/>
      <c r="D108" s="1143"/>
      <c r="E108" s="1143"/>
      <c r="F108" s="1142"/>
      <c r="G108" s="1198"/>
      <c r="H108" s="800"/>
      <c r="I108" s="1227"/>
      <c r="J108" s="1227"/>
      <c r="K108" s="1227"/>
      <c r="L108" s="1227"/>
      <c r="M108" s="960"/>
      <c r="N108" s="1198"/>
      <c r="O108" s="1227"/>
      <c r="P108" s="1227"/>
      <c r="Q108" s="1227"/>
      <c r="R108" s="1227"/>
      <c r="S108" s="1227"/>
    </row>
    <row r="109" spans="1:21" s="821" customFormat="1" ht="14.25" customHeight="1">
      <c r="A109" s="1147"/>
      <c r="B109" s="1148"/>
      <c r="C109" s="1143"/>
      <c r="D109" s="1147"/>
      <c r="E109" s="1148"/>
      <c r="F109" s="1143"/>
      <c r="G109" s="1227"/>
      <c r="H109" s="1227"/>
      <c r="I109" s="1227"/>
      <c r="J109" s="1227"/>
      <c r="K109" s="1227"/>
      <c r="L109" s="1227"/>
      <c r="M109" s="799"/>
      <c r="N109" s="1227"/>
      <c r="O109" s="1227"/>
      <c r="P109" s="1227"/>
      <c r="Q109" s="1227"/>
      <c r="R109" s="1227"/>
      <c r="S109" s="1227"/>
    </row>
    <row r="110" spans="1:21" s="821" customFormat="1" ht="14.25" customHeight="1">
      <c r="A110" s="1147"/>
      <c r="B110" s="879"/>
      <c r="C110" s="879"/>
      <c r="D110" s="1147"/>
      <c r="E110" s="879"/>
      <c r="F110" s="879"/>
      <c r="G110" s="1227"/>
      <c r="H110" s="1227"/>
      <c r="I110" s="1227"/>
      <c r="J110" s="1227"/>
      <c r="K110" s="1227"/>
      <c r="L110" s="1227"/>
      <c r="M110" s="1227"/>
      <c r="N110" s="1227"/>
      <c r="O110" s="1227"/>
      <c r="P110" s="1227"/>
      <c r="Q110" s="1227"/>
      <c r="R110" s="1227"/>
      <c r="S110" s="1227"/>
    </row>
    <row r="111" spans="1:21" s="821" customFormat="1" ht="14.25" customHeight="1">
      <c r="A111" s="1036"/>
      <c r="B111" s="1041"/>
      <c r="C111" s="879"/>
      <c r="D111" s="1036"/>
      <c r="E111" s="907"/>
      <c r="F111" s="879"/>
      <c r="G111" s="1227"/>
      <c r="H111" s="1227"/>
      <c r="I111" s="1227"/>
      <c r="J111" s="1227"/>
      <c r="K111" s="1227"/>
      <c r="L111" s="1227"/>
      <c r="M111" s="1227"/>
      <c r="N111" s="1227"/>
      <c r="O111" s="1227"/>
      <c r="P111" s="1227"/>
      <c r="Q111" s="1227"/>
      <c r="R111" s="1227"/>
      <c r="S111" s="1227"/>
    </row>
    <row r="112" spans="1:21" s="821" customFormat="1" ht="14.25" customHeight="1">
      <c r="A112" s="1036"/>
      <c r="B112" s="907"/>
      <c r="C112" s="879"/>
      <c r="D112" s="1036"/>
      <c r="E112" s="879"/>
      <c r="F112" s="879"/>
      <c r="G112" s="1227"/>
      <c r="H112" s="1227"/>
      <c r="I112" s="1227"/>
      <c r="J112" s="1227"/>
      <c r="K112" s="1227"/>
      <c r="L112" s="1227"/>
      <c r="M112" s="1227"/>
      <c r="N112" s="1227"/>
      <c r="O112" s="1227"/>
      <c r="P112" s="1227"/>
      <c r="Q112" s="1227"/>
      <c r="R112" s="1227"/>
      <c r="S112" s="1227"/>
    </row>
    <row r="113" spans="1:21" s="821" customFormat="1" ht="14.25" customHeight="1">
      <c r="A113" s="1036"/>
      <c r="B113" s="907"/>
      <c r="C113" s="879"/>
      <c r="D113" s="1036"/>
      <c r="E113" s="1042"/>
      <c r="F113" s="879"/>
      <c r="G113" s="1227"/>
      <c r="H113" s="1227"/>
      <c r="I113" s="1227"/>
      <c r="J113" s="1227"/>
      <c r="K113" s="1227"/>
      <c r="L113" s="1227"/>
      <c r="M113" s="1227"/>
      <c r="N113" s="1227"/>
      <c r="O113" s="1227"/>
      <c r="P113" s="1227"/>
      <c r="Q113" s="1227"/>
      <c r="R113" s="1227"/>
      <c r="S113" s="1227"/>
    </row>
    <row r="114" spans="1:21" s="821" customFormat="1" ht="14.25" customHeight="1">
      <c r="A114" s="834"/>
      <c r="B114" s="904"/>
      <c r="C114" s="905"/>
      <c r="D114" s="834"/>
      <c r="E114" s="904"/>
      <c r="F114" s="905"/>
      <c r="G114" s="1227"/>
      <c r="H114" s="1227"/>
      <c r="I114" s="1227"/>
      <c r="J114" s="1227"/>
      <c r="K114" s="1227"/>
      <c r="L114" s="1227"/>
      <c r="M114" s="1227"/>
      <c r="N114" s="1227"/>
      <c r="O114" s="1227"/>
      <c r="P114" s="1227"/>
      <c r="Q114" s="1227"/>
      <c r="R114" s="1227"/>
      <c r="S114" s="1227"/>
    </row>
    <row r="115" spans="1:21" s="821" customFormat="1" ht="14.25" customHeight="1">
      <c r="A115" s="1147"/>
      <c r="B115" s="879"/>
      <c r="C115" s="879"/>
      <c r="D115" s="1147"/>
      <c r="E115" s="1225"/>
      <c r="F115" s="1224"/>
      <c r="G115" s="1227"/>
      <c r="H115" s="1227"/>
      <c r="I115" s="1227"/>
      <c r="J115" s="1227"/>
      <c r="K115" s="1227"/>
      <c r="L115" s="1227"/>
      <c r="M115" s="1227"/>
      <c r="N115" s="1227"/>
      <c r="O115" s="1227"/>
      <c r="P115" s="1227"/>
      <c r="Q115" s="1227"/>
      <c r="R115" s="1227"/>
      <c r="S115" s="1227"/>
    </row>
    <row r="116" spans="1:21" s="821" customFormat="1" ht="14.25" customHeight="1">
      <c r="A116" s="834"/>
      <c r="B116" s="904"/>
      <c r="C116" s="905"/>
      <c r="D116" s="834"/>
      <c r="E116" s="904"/>
      <c r="F116" s="905"/>
      <c r="G116" s="1227"/>
      <c r="H116" s="1227"/>
      <c r="I116" s="1227"/>
      <c r="J116" s="1227"/>
      <c r="K116" s="1227"/>
      <c r="L116" s="1227"/>
      <c r="M116" s="1227"/>
      <c r="N116" s="1227"/>
      <c r="O116" s="1227"/>
      <c r="P116" s="1227"/>
      <c r="Q116" s="1227"/>
      <c r="R116" s="1227"/>
      <c r="S116" s="1227"/>
    </row>
    <row r="117" spans="1:21" s="821" customFormat="1" ht="14.25" customHeight="1">
      <c r="A117" s="1147"/>
      <c r="B117" s="904"/>
      <c r="C117" s="905"/>
      <c r="D117" s="1147"/>
      <c r="E117" s="904"/>
      <c r="F117" s="905"/>
      <c r="G117" s="1227"/>
      <c r="H117" s="1227"/>
      <c r="I117" s="1227"/>
      <c r="J117" s="1227"/>
      <c r="K117" s="1227"/>
      <c r="L117" s="1227"/>
      <c r="M117" s="1227"/>
      <c r="N117" s="1227"/>
      <c r="O117" s="1227"/>
      <c r="P117" s="1227"/>
      <c r="Q117" s="1227"/>
      <c r="R117" s="1227"/>
      <c r="S117" s="1227"/>
    </row>
    <row r="118" spans="1:21" s="821" customFormat="1" ht="14.25" customHeight="1">
      <c r="A118" s="1036"/>
      <c r="B118" s="907"/>
      <c r="C118" s="879"/>
      <c r="D118" s="1036"/>
      <c r="E118" s="907"/>
      <c r="F118" s="879"/>
      <c r="G118" s="1227"/>
      <c r="H118" s="1227"/>
      <c r="I118" s="1227"/>
      <c r="J118" s="1227"/>
      <c r="K118" s="1227"/>
      <c r="L118" s="1227"/>
      <c r="M118" s="1227"/>
      <c r="N118" s="1227"/>
      <c r="O118" s="1227"/>
      <c r="P118" s="1227"/>
      <c r="Q118" s="1227"/>
      <c r="R118" s="1227"/>
      <c r="S118" s="1227"/>
    </row>
    <row r="119" spans="1:21" s="821" customFormat="1" ht="14.25" customHeight="1">
      <c r="A119" s="905"/>
      <c r="B119" s="904"/>
      <c r="C119" s="905"/>
      <c r="D119" s="905"/>
      <c r="E119" s="990"/>
      <c r="F119" s="905"/>
      <c r="G119" s="1227"/>
      <c r="H119" s="1227"/>
      <c r="I119" s="1227"/>
      <c r="J119" s="1227"/>
      <c r="K119" s="1227"/>
      <c r="L119" s="1227"/>
      <c r="M119" s="1227"/>
      <c r="N119" s="1227"/>
      <c r="O119" s="1227"/>
      <c r="P119" s="1227"/>
      <c r="Q119" s="1227"/>
      <c r="R119" s="1227"/>
      <c r="S119" s="1227"/>
    </row>
    <row r="120" spans="1:21" s="1227" customFormat="1" ht="14.25" customHeight="1">
      <c r="A120" s="1147"/>
      <c r="B120" s="913"/>
      <c r="C120" s="905"/>
      <c r="D120" s="1147"/>
      <c r="E120" s="913"/>
      <c r="F120" s="905"/>
      <c r="T120" s="821"/>
      <c r="U120" s="821"/>
    </row>
    <row r="121" spans="1:21" s="821" customFormat="1" ht="14.25" customHeight="1">
      <c r="A121" s="1147"/>
      <c r="B121" s="904"/>
      <c r="C121" s="879"/>
      <c r="D121" s="1147"/>
      <c r="E121" s="904"/>
      <c r="F121" s="879"/>
      <c r="G121" s="1227"/>
      <c r="H121" s="1227"/>
      <c r="I121" s="1227"/>
      <c r="J121" s="1227"/>
      <c r="K121" s="1227"/>
      <c r="L121" s="1227"/>
      <c r="M121" s="1227"/>
      <c r="N121" s="1227"/>
      <c r="O121" s="1227"/>
      <c r="P121" s="1227"/>
      <c r="Q121" s="1227"/>
      <c r="R121" s="1227"/>
      <c r="S121" s="1227"/>
    </row>
    <row r="122" spans="1:21" s="1230" customFormat="1" ht="14.25" customHeight="1">
      <c r="A122" s="1036"/>
      <c r="B122" s="1144"/>
      <c r="C122" s="879"/>
      <c r="D122" s="1244"/>
      <c r="E122" s="904"/>
      <c r="F122" s="879"/>
      <c r="G122" s="998"/>
      <c r="H122" s="803"/>
      <c r="I122" s="905"/>
      <c r="J122" s="1245"/>
      <c r="K122" s="1227"/>
      <c r="L122" s="1227"/>
      <c r="M122" s="1227"/>
      <c r="N122" s="1227"/>
      <c r="O122" s="1227"/>
      <c r="P122" s="1227"/>
      <c r="Q122" s="1227"/>
      <c r="R122" s="1227"/>
      <c r="S122" s="1227"/>
      <c r="T122" s="1227"/>
      <c r="U122" s="1227"/>
    </row>
    <row r="123" spans="1:21" s="1230" customFormat="1" ht="14.25" customHeight="1">
      <c r="A123" s="1036"/>
      <c r="B123" s="904"/>
      <c r="C123" s="879"/>
      <c r="D123" s="1036"/>
      <c r="E123" s="907"/>
      <c r="F123" s="879"/>
      <c r="G123" s="1227"/>
      <c r="H123" s="1155"/>
      <c r="I123" s="1227"/>
      <c r="J123" s="1227"/>
      <c r="K123" s="1227"/>
      <c r="L123" s="1227"/>
      <c r="M123" s="1227"/>
      <c r="N123" s="1227"/>
      <c r="O123" s="1227"/>
      <c r="P123" s="1227"/>
      <c r="Q123" s="1227"/>
      <c r="R123" s="1227"/>
      <c r="S123" s="1227"/>
      <c r="T123" s="821"/>
      <c r="U123" s="821"/>
    </row>
    <row r="124" spans="1:21" s="1230" customFormat="1" ht="14.25" customHeight="1">
      <c r="A124" s="1036"/>
      <c r="B124" s="879"/>
      <c r="C124" s="879"/>
      <c r="D124" s="1036"/>
      <c r="E124" s="907"/>
      <c r="F124" s="879"/>
      <c r="G124" s="1227"/>
      <c r="H124" s="1155"/>
      <c r="I124" s="1227"/>
      <c r="J124" s="1227"/>
      <c r="K124" s="1227"/>
      <c r="L124" s="1227"/>
      <c r="M124" s="1227"/>
      <c r="N124" s="1227"/>
      <c r="O124" s="1227"/>
      <c r="P124" s="1227"/>
      <c r="Q124" s="1227"/>
      <c r="R124" s="1227"/>
      <c r="S124" s="1227"/>
    </row>
    <row r="125" spans="1:21" s="1230" customFormat="1" ht="14.25" customHeight="1">
      <c r="A125" s="1244"/>
      <c r="B125" s="904"/>
      <c r="C125" s="879"/>
      <c r="D125" s="1036"/>
      <c r="E125" s="1144"/>
      <c r="F125" s="879"/>
      <c r="G125" s="1227"/>
      <c r="H125" s="1155"/>
      <c r="I125" s="1227"/>
      <c r="J125" s="1227"/>
      <c r="K125" s="1227"/>
      <c r="L125" s="1227"/>
      <c r="M125" s="1227"/>
      <c r="N125" s="1227"/>
      <c r="O125" s="1227"/>
      <c r="P125" s="1227"/>
      <c r="Q125" s="1227"/>
      <c r="R125" s="1227"/>
      <c r="S125" s="1227"/>
    </row>
    <row r="126" spans="1:21" s="1230" customFormat="1" ht="14.25" customHeight="1">
      <c r="A126" s="1036"/>
      <c r="B126" s="907"/>
      <c r="C126" s="879"/>
      <c r="D126" s="1036"/>
      <c r="E126" s="907"/>
      <c r="F126" s="879"/>
      <c r="G126" s="1227"/>
      <c r="H126" s="1227"/>
      <c r="I126" s="1227"/>
      <c r="J126" s="1227"/>
      <c r="K126" s="1227"/>
      <c r="L126" s="1227"/>
      <c r="M126" s="1227"/>
      <c r="N126" s="1227"/>
      <c r="O126" s="1227"/>
      <c r="P126" s="1227"/>
      <c r="Q126" s="1227"/>
      <c r="R126" s="1227"/>
      <c r="S126" s="1227"/>
    </row>
    <row r="127" spans="1:21" s="1230" customFormat="1" ht="14.25" customHeight="1">
      <c r="A127" s="1036"/>
      <c r="B127" s="904"/>
      <c r="C127" s="879"/>
      <c r="D127" s="1227"/>
      <c r="E127" s="1154"/>
      <c r="F127" s="1227"/>
      <c r="G127" s="1227"/>
      <c r="H127" s="1227"/>
      <c r="I127" s="1227"/>
      <c r="J127" s="1227"/>
      <c r="K127" s="1227"/>
      <c r="L127" s="1227"/>
      <c r="M127" s="1227"/>
      <c r="N127" s="1227"/>
      <c r="O127" s="1227"/>
      <c r="P127" s="1227"/>
      <c r="Q127" s="1227"/>
      <c r="R127" s="1227"/>
      <c r="S127" s="1227"/>
    </row>
    <row r="128" spans="1:21" s="1230" customFormat="1" ht="14.25" customHeight="1">
      <c r="A128" s="1036"/>
      <c r="B128" s="907"/>
      <c r="C128" s="879"/>
      <c r="D128" s="905"/>
      <c r="E128" s="817"/>
      <c r="F128" s="905"/>
      <c r="G128" s="1227"/>
      <c r="H128" s="1227"/>
      <c r="I128" s="1227"/>
      <c r="J128" s="1227"/>
      <c r="K128" s="1227"/>
      <c r="L128" s="1227"/>
      <c r="M128" s="1227"/>
      <c r="N128" s="1227"/>
      <c r="O128" s="1227"/>
      <c r="P128" s="1227"/>
      <c r="Q128" s="1227"/>
      <c r="R128" s="1227"/>
      <c r="S128" s="1227"/>
    </row>
    <row r="129" spans="1:21" s="1230" customFormat="1" ht="14.25" customHeight="1">
      <c r="A129" s="1036"/>
      <c r="B129" s="907"/>
      <c r="C129" s="879"/>
      <c r="D129" s="1036"/>
      <c r="E129" s="907"/>
      <c r="F129" s="879"/>
      <c r="G129" s="1227"/>
      <c r="H129" s="1227"/>
      <c r="I129" s="1227"/>
      <c r="J129" s="1227"/>
      <c r="K129" s="1227"/>
      <c r="L129" s="1227"/>
      <c r="M129" s="1227"/>
      <c r="N129" s="1227"/>
      <c r="O129" s="1227"/>
      <c r="P129" s="1227"/>
      <c r="Q129" s="1227"/>
      <c r="R129" s="1227"/>
      <c r="S129" s="1227"/>
    </row>
    <row r="130" spans="1:21" s="1230" customFormat="1" ht="14.25" customHeight="1">
      <c r="A130" s="905"/>
      <c r="B130" s="904"/>
      <c r="C130" s="879"/>
      <c r="D130" s="905"/>
      <c r="E130" s="904"/>
      <c r="F130" s="879"/>
      <c r="G130" s="1227"/>
      <c r="H130" s="1227"/>
      <c r="I130" s="1227"/>
      <c r="J130" s="1227"/>
      <c r="K130" s="1227"/>
      <c r="L130" s="1227"/>
      <c r="M130" s="1227"/>
      <c r="N130" s="1227"/>
      <c r="O130" s="1227"/>
      <c r="P130" s="1227"/>
      <c r="Q130" s="1227"/>
      <c r="R130" s="1227"/>
      <c r="S130" s="1227"/>
    </row>
    <row r="131" spans="1:21" s="1230" customFormat="1" ht="14.25" customHeight="1">
      <c r="A131" s="1147"/>
      <c r="B131" s="904"/>
      <c r="C131" s="879"/>
      <c r="D131" s="1147"/>
      <c r="E131" s="904"/>
      <c r="F131" s="879"/>
      <c r="G131" s="1227"/>
      <c r="H131" s="1227"/>
      <c r="I131" s="1227"/>
      <c r="J131" s="1227"/>
      <c r="K131" s="1227"/>
      <c r="L131" s="1227"/>
      <c r="M131" s="1227"/>
      <c r="N131" s="1227"/>
      <c r="O131" s="1227"/>
      <c r="P131" s="1227"/>
      <c r="Q131" s="1227"/>
      <c r="R131" s="1227"/>
      <c r="S131" s="1227"/>
    </row>
    <row r="132" spans="1:21" s="1230" customFormat="1" ht="14.25" customHeight="1">
      <c r="A132" s="1036"/>
      <c r="B132" s="1144"/>
      <c r="C132" s="879"/>
      <c r="D132" s="1036"/>
      <c r="E132" s="907"/>
      <c r="F132" s="879"/>
      <c r="G132" s="1227"/>
      <c r="H132" s="1227"/>
      <c r="I132" s="1227"/>
      <c r="J132" s="1227"/>
      <c r="K132" s="1227"/>
      <c r="L132" s="1227"/>
      <c r="M132" s="1227"/>
      <c r="N132" s="1227"/>
      <c r="O132" s="1227"/>
      <c r="P132" s="1227"/>
      <c r="Q132" s="1227"/>
      <c r="R132" s="1227"/>
      <c r="S132" s="1227"/>
    </row>
    <row r="133" spans="1:21" s="1230" customFormat="1" ht="14.25" customHeight="1">
      <c r="A133" s="1036"/>
      <c r="B133" s="904"/>
      <c r="C133" s="879"/>
      <c r="D133" s="1036"/>
      <c r="E133" s="1144"/>
      <c r="F133" s="879"/>
      <c r="G133" s="1227"/>
      <c r="H133" s="1227"/>
      <c r="I133" s="1227"/>
      <c r="J133" s="1227"/>
      <c r="K133" s="1227"/>
      <c r="L133" s="1227"/>
      <c r="M133" s="1227"/>
      <c r="N133" s="1227"/>
      <c r="O133" s="1227"/>
      <c r="P133" s="1227"/>
      <c r="Q133" s="1227"/>
      <c r="R133" s="1227"/>
      <c r="S133" s="1227"/>
    </row>
    <row r="134" spans="1:21" s="1230" customFormat="1" ht="14.25" customHeight="1">
      <c r="A134" s="1036"/>
      <c r="B134" s="879"/>
      <c r="C134" s="879"/>
      <c r="D134" s="1036"/>
      <c r="E134" s="907"/>
      <c r="F134" s="879"/>
      <c r="G134" s="1227"/>
      <c r="H134" s="1227"/>
      <c r="I134" s="1227"/>
      <c r="J134" s="1227"/>
      <c r="K134" s="1227"/>
      <c r="L134" s="1227"/>
      <c r="M134" s="1227"/>
      <c r="N134" s="1227"/>
      <c r="O134" s="1227"/>
      <c r="P134" s="1227"/>
      <c r="Q134" s="1227"/>
      <c r="R134" s="1227"/>
      <c r="S134" s="1227"/>
    </row>
    <row r="135" spans="1:21" s="1230" customFormat="1" ht="14.25" customHeight="1">
      <c r="A135" s="1036"/>
      <c r="B135" s="904"/>
      <c r="C135" s="879"/>
      <c r="D135" s="1036"/>
      <c r="E135" s="907"/>
      <c r="F135" s="879"/>
      <c r="G135" s="1227"/>
      <c r="H135" s="1227"/>
      <c r="I135" s="1227"/>
      <c r="J135" s="1227"/>
      <c r="K135" s="1227"/>
      <c r="L135" s="1227"/>
      <c r="M135" s="1227"/>
      <c r="N135" s="1227"/>
      <c r="O135" s="1227"/>
      <c r="P135" s="1227"/>
      <c r="Q135" s="1227"/>
      <c r="R135" s="1227"/>
      <c r="S135" s="1227"/>
    </row>
    <row r="136" spans="1:21" s="1230" customFormat="1" ht="14.25" customHeight="1">
      <c r="A136" s="1036"/>
      <c r="B136" s="907"/>
      <c r="C136" s="879"/>
      <c r="D136" s="1036"/>
      <c r="E136" s="1144"/>
      <c r="F136" s="879"/>
      <c r="G136" s="1227"/>
      <c r="H136" s="1227"/>
      <c r="I136" s="1227"/>
      <c r="J136" s="1227"/>
      <c r="K136" s="1227"/>
      <c r="L136" s="1227"/>
      <c r="M136" s="1227"/>
      <c r="N136" s="1227"/>
      <c r="O136" s="1227"/>
      <c r="P136" s="1227"/>
      <c r="Q136" s="1227"/>
      <c r="R136" s="1227"/>
      <c r="S136" s="1227"/>
    </row>
    <row r="137" spans="1:21" s="1230" customFormat="1" ht="14.25" customHeight="1">
      <c r="A137" s="1036"/>
      <c r="B137" s="904"/>
      <c r="C137" s="879"/>
      <c r="D137" s="1036"/>
      <c r="E137" s="907"/>
      <c r="F137" s="879"/>
      <c r="G137" s="1227"/>
      <c r="H137" s="1227"/>
      <c r="I137" s="1227"/>
      <c r="J137" s="1227"/>
      <c r="K137" s="1227"/>
      <c r="L137" s="1227"/>
      <c r="M137" s="1227"/>
      <c r="N137" s="1227"/>
      <c r="O137" s="1227"/>
      <c r="P137" s="1227"/>
      <c r="Q137" s="1227"/>
      <c r="R137" s="1227"/>
      <c r="S137" s="1227"/>
    </row>
    <row r="138" spans="1:21" s="1230" customFormat="1" ht="14.25" customHeight="1">
      <c r="A138" s="1036"/>
      <c r="B138" s="907"/>
      <c r="C138" s="879"/>
      <c r="D138" s="1036"/>
      <c r="E138" s="904"/>
      <c r="F138" s="879"/>
      <c r="G138" s="1227"/>
      <c r="H138" s="1227"/>
      <c r="I138" s="1227"/>
      <c r="J138" s="1227"/>
      <c r="K138" s="1227"/>
      <c r="L138" s="1227"/>
      <c r="M138" s="1227"/>
      <c r="N138" s="1227"/>
      <c r="O138" s="1227"/>
      <c r="P138" s="1227"/>
      <c r="Q138" s="1227"/>
      <c r="R138" s="1227"/>
      <c r="S138" s="1227"/>
    </row>
    <row r="139" spans="1:21" s="1230" customFormat="1" ht="14.25" customHeight="1">
      <c r="A139" s="1036"/>
      <c r="B139" s="907"/>
      <c r="C139" s="879"/>
      <c r="D139" s="1036"/>
      <c r="E139" s="907"/>
      <c r="F139" s="879"/>
      <c r="G139" s="1227"/>
      <c r="H139" s="1227"/>
      <c r="I139" s="1227"/>
      <c r="J139" s="1227"/>
      <c r="K139" s="1227"/>
      <c r="L139" s="1227"/>
      <c r="M139" s="1227"/>
      <c r="N139" s="1227"/>
      <c r="O139" s="1227"/>
      <c r="P139" s="1227"/>
      <c r="Q139" s="1227"/>
      <c r="R139" s="1227"/>
      <c r="S139" s="1227"/>
    </row>
    <row r="140" spans="1:21" s="1230" customFormat="1" ht="14.25" customHeight="1">
      <c r="A140" s="905"/>
      <c r="B140" s="904"/>
      <c r="C140" s="879"/>
      <c r="D140" s="905"/>
      <c r="E140" s="904"/>
      <c r="F140" s="879"/>
      <c r="G140" s="1227"/>
      <c r="H140" s="1227"/>
      <c r="I140" s="1227"/>
      <c r="J140" s="1227"/>
      <c r="K140" s="1227"/>
      <c r="L140" s="1227"/>
      <c r="M140" s="1227"/>
      <c r="N140" s="1227"/>
      <c r="O140" s="1227"/>
      <c r="P140" s="1227"/>
      <c r="Q140" s="1227"/>
      <c r="R140" s="1227"/>
      <c r="S140" s="1227"/>
    </row>
    <row r="141" spans="1:21" s="1230" customFormat="1" ht="14.25" customHeight="1">
      <c r="A141" s="1147"/>
      <c r="B141" s="904"/>
      <c r="C141" s="879"/>
      <c r="D141" s="1147"/>
      <c r="E141" s="904"/>
      <c r="F141" s="879"/>
      <c r="G141" s="1227"/>
      <c r="H141" s="1227"/>
      <c r="I141" s="1227"/>
      <c r="J141" s="1227"/>
      <c r="K141" s="1227"/>
      <c r="L141" s="1227"/>
      <c r="M141" s="1227"/>
      <c r="N141" s="1227"/>
      <c r="O141" s="1227"/>
      <c r="P141" s="1227"/>
      <c r="Q141" s="1227"/>
      <c r="R141" s="1227"/>
      <c r="S141" s="1227"/>
    </row>
    <row r="142" spans="1:21" s="1230" customFormat="1" ht="14.25" customHeight="1">
      <c r="A142" s="1036"/>
      <c r="B142" s="907"/>
      <c r="C142" s="879"/>
      <c r="D142" s="1036"/>
      <c r="E142" s="907"/>
      <c r="F142" s="879"/>
      <c r="G142" s="1227"/>
      <c r="H142" s="1155"/>
      <c r="I142" s="1155"/>
      <c r="J142" s="1155"/>
      <c r="K142" s="1155"/>
      <c r="L142" s="1155"/>
      <c r="M142" s="1155"/>
      <c r="N142" s="1155"/>
      <c r="O142" s="1155"/>
      <c r="P142" s="1155"/>
      <c r="Q142" s="1155"/>
      <c r="R142" s="1155"/>
      <c r="S142" s="1155"/>
      <c r="T142" s="1138"/>
      <c r="U142" s="1138"/>
    </row>
    <row r="143" spans="1:21" s="1230" customFormat="1" ht="14.25" customHeight="1">
      <c r="A143" s="905"/>
      <c r="B143" s="907"/>
      <c r="C143" s="879"/>
      <c r="D143" s="905"/>
      <c r="E143" s="907"/>
      <c r="F143" s="879"/>
      <c r="G143" s="1227"/>
      <c r="H143" s="1155"/>
      <c r="I143" s="1155"/>
      <c r="J143" s="1155"/>
      <c r="K143" s="1155"/>
      <c r="L143" s="1155"/>
      <c r="M143" s="1155"/>
      <c r="N143" s="1155"/>
      <c r="O143" s="1155"/>
      <c r="P143" s="1155"/>
      <c r="Q143" s="1155"/>
      <c r="R143" s="1155"/>
      <c r="S143" s="1155"/>
      <c r="T143" s="1138"/>
      <c r="U143" s="1138"/>
    </row>
    <row r="144" spans="1:21" s="1230" customFormat="1" ht="14.25" customHeight="1">
      <c r="A144" s="1160"/>
      <c r="B144" s="842"/>
      <c r="C144" s="905"/>
      <c r="D144" s="842"/>
      <c r="E144" s="905"/>
      <c r="F144" s="905"/>
      <c r="G144" s="1227"/>
      <c r="H144" s="1155"/>
      <c r="I144" s="1155"/>
      <c r="J144" s="1155"/>
      <c r="K144" s="1155"/>
      <c r="L144" s="1155"/>
      <c r="M144" s="1155"/>
      <c r="N144" s="1155"/>
      <c r="O144" s="1155"/>
      <c r="P144" s="1155"/>
      <c r="Q144" s="1155"/>
      <c r="R144" s="1155"/>
      <c r="S144" s="1155"/>
      <c r="T144" s="1138"/>
      <c r="U144" s="1138"/>
    </row>
    <row r="145" spans="1:21" s="1230" customFormat="1" ht="14.25" customHeight="1">
      <c r="A145" s="1110"/>
      <c r="B145" s="905"/>
      <c r="C145" s="905"/>
      <c r="D145" s="905"/>
      <c r="E145" s="905"/>
      <c r="F145" s="905"/>
      <c r="G145" s="1227"/>
      <c r="H145" s="1227"/>
      <c r="I145" s="1227"/>
      <c r="J145" s="1227"/>
      <c r="K145" s="1227"/>
      <c r="L145" s="1227"/>
      <c r="M145" s="1227"/>
      <c r="N145" s="1227"/>
      <c r="O145" s="1227"/>
      <c r="P145" s="1227"/>
      <c r="Q145" s="1227"/>
      <c r="R145" s="1227"/>
      <c r="S145" s="1227"/>
    </row>
    <row r="146" spans="1:21" s="1230" customFormat="1" ht="14.25" customHeight="1">
      <c r="A146" s="1110"/>
      <c r="B146" s="1036"/>
      <c r="C146" s="1036"/>
      <c r="D146" s="1036"/>
      <c r="E146" s="1036"/>
      <c r="F146" s="1036"/>
      <c r="G146" s="1227"/>
      <c r="H146" s="1227"/>
      <c r="I146" s="1227"/>
      <c r="J146" s="1227"/>
      <c r="K146" s="1227"/>
      <c r="L146" s="1227"/>
      <c r="M146" s="1227"/>
      <c r="N146" s="1227"/>
      <c r="O146" s="1227"/>
      <c r="P146" s="1227"/>
      <c r="Q146" s="1227"/>
      <c r="R146" s="1227"/>
      <c r="S146" s="1227"/>
    </row>
    <row r="147" spans="1:21" s="821" customFormat="1" ht="14.25" customHeight="1">
      <c r="A147" s="1110"/>
      <c r="B147" s="1036"/>
      <c r="C147" s="1036"/>
      <c r="D147" s="1036"/>
      <c r="E147" s="1036"/>
      <c r="F147" s="1036"/>
      <c r="G147" s="1227"/>
      <c r="H147" s="1227"/>
      <c r="I147" s="1227"/>
      <c r="J147" s="1227"/>
      <c r="K147" s="1227"/>
      <c r="L147" s="1227"/>
      <c r="M147" s="1227"/>
      <c r="N147" s="1227"/>
      <c r="O147" s="1227"/>
      <c r="P147" s="1227"/>
      <c r="Q147" s="1227"/>
      <c r="R147" s="1227"/>
      <c r="S147" s="1227"/>
      <c r="T147" s="1230"/>
      <c r="U147" s="1230"/>
    </row>
    <row r="148" spans="1:21" s="821" customFormat="1" ht="14.25" customHeight="1">
      <c r="A148" s="1110"/>
      <c r="B148" s="1036"/>
      <c r="C148" s="1036"/>
      <c r="D148" s="1036"/>
      <c r="E148" s="1036"/>
      <c r="F148" s="1036"/>
      <c r="G148" s="1227"/>
      <c r="H148" s="1227"/>
      <c r="I148" s="1227"/>
      <c r="J148" s="1227"/>
      <c r="K148" s="1227"/>
      <c r="L148" s="1227"/>
      <c r="M148" s="1227"/>
      <c r="N148" s="1227"/>
      <c r="O148" s="1227"/>
      <c r="P148" s="1227"/>
      <c r="Q148" s="1227"/>
      <c r="R148" s="1227"/>
      <c r="S148" s="1227"/>
      <c r="T148" s="1230"/>
      <c r="U148" s="1230"/>
    </row>
    <row r="149" spans="1:21" s="821" customFormat="1" ht="14.25" customHeight="1">
      <c r="A149" s="1110"/>
      <c r="B149" s="1036"/>
      <c r="C149" s="1036"/>
      <c r="D149" s="1036"/>
      <c r="E149" s="1036"/>
      <c r="F149" s="1036"/>
      <c r="G149" s="1227"/>
      <c r="H149" s="1227"/>
      <c r="I149" s="1227"/>
      <c r="J149" s="1227"/>
      <c r="K149" s="1227"/>
      <c r="L149" s="1227"/>
      <c r="M149" s="1227"/>
      <c r="N149" s="1227"/>
      <c r="O149" s="1227"/>
      <c r="P149" s="1227"/>
      <c r="Q149" s="1227"/>
      <c r="R149" s="1227"/>
      <c r="S149" s="1227"/>
      <c r="T149" s="1230"/>
      <c r="U149" s="1230"/>
    </row>
    <row r="150" spans="1:21" s="821" customFormat="1" ht="14.25" customHeight="1">
      <c r="A150" s="1142"/>
      <c r="B150" s="1146"/>
      <c r="C150" s="1143"/>
      <c r="D150" s="1143"/>
      <c r="E150" s="1143"/>
      <c r="F150" s="1142"/>
      <c r="G150" s="1227"/>
      <c r="H150" s="800"/>
      <c r="I150" s="1227"/>
      <c r="J150" s="1227"/>
      <c r="K150" s="1227"/>
      <c r="L150" s="1227"/>
      <c r="M150" s="1227"/>
      <c r="N150" s="1227"/>
      <c r="O150" s="1227"/>
      <c r="P150" s="1227"/>
      <c r="Q150" s="1227"/>
      <c r="R150" s="1227"/>
      <c r="S150" s="1227"/>
      <c r="T150" s="1230"/>
      <c r="U150" s="1230"/>
    </row>
    <row r="151" spans="1:21" s="821" customFormat="1" ht="14.25" customHeight="1">
      <c r="A151" s="1147"/>
      <c r="B151" s="1148"/>
      <c r="C151" s="1143"/>
      <c r="D151" s="1147"/>
      <c r="E151" s="1148"/>
      <c r="F151" s="1143"/>
      <c r="G151" s="1227"/>
      <c r="H151" s="1227"/>
      <c r="I151" s="1227"/>
      <c r="J151" s="1227"/>
      <c r="K151" s="1227"/>
      <c r="L151" s="1227"/>
      <c r="M151" s="1227"/>
      <c r="N151" s="1227"/>
      <c r="O151" s="1227"/>
      <c r="P151" s="1227"/>
      <c r="Q151" s="1227"/>
      <c r="R151" s="1227"/>
      <c r="S151" s="1227"/>
    </row>
    <row r="152" spans="1:21" s="821" customFormat="1" ht="14.25" customHeight="1">
      <c r="A152" s="1147"/>
      <c r="B152" s="879"/>
      <c r="C152" s="905"/>
      <c r="D152" s="1147"/>
      <c r="E152" s="879"/>
      <c r="F152" s="905"/>
      <c r="G152" s="1227"/>
      <c r="H152" s="1227"/>
      <c r="I152" s="1227"/>
      <c r="J152" s="1227"/>
      <c r="K152" s="1227"/>
      <c r="L152" s="1227"/>
      <c r="M152" s="1227"/>
      <c r="N152" s="1227"/>
      <c r="O152" s="1227"/>
      <c r="P152" s="1227"/>
      <c r="Q152" s="1227"/>
      <c r="R152" s="1227"/>
      <c r="S152" s="1227"/>
    </row>
    <row r="153" spans="1:21" s="821" customFormat="1" ht="14.25" customHeight="1">
      <c r="A153" s="1036"/>
      <c r="B153" s="1041"/>
      <c r="C153" s="879"/>
      <c r="D153" s="1036"/>
      <c r="E153" s="907"/>
      <c r="F153" s="879"/>
      <c r="G153" s="1227"/>
      <c r="H153" s="1227"/>
      <c r="I153" s="1227"/>
      <c r="J153" s="1227"/>
      <c r="K153" s="1227"/>
      <c r="L153" s="1227"/>
      <c r="M153" s="1227"/>
      <c r="N153" s="1227"/>
      <c r="O153" s="1227"/>
      <c r="P153" s="1227"/>
      <c r="Q153" s="1227"/>
      <c r="R153" s="1227"/>
      <c r="S153" s="1227"/>
    </row>
    <row r="154" spans="1:21" s="821" customFormat="1" ht="14.25" customHeight="1">
      <c r="A154" s="1036"/>
      <c r="B154" s="907"/>
      <c r="C154" s="879"/>
      <c r="D154" s="1036"/>
      <c r="E154" s="879"/>
      <c r="F154" s="879"/>
      <c r="G154" s="1227"/>
      <c r="H154" s="1227"/>
      <c r="I154" s="1227"/>
      <c r="J154" s="1227"/>
      <c r="K154" s="1227"/>
      <c r="L154" s="1227"/>
      <c r="M154" s="1227"/>
      <c r="N154" s="1227"/>
      <c r="O154" s="1227"/>
      <c r="P154" s="1227"/>
      <c r="Q154" s="1227"/>
      <c r="R154" s="1227"/>
      <c r="S154" s="1227"/>
    </row>
    <row r="155" spans="1:21" s="821" customFormat="1" ht="14.25" customHeight="1">
      <c r="A155" s="1036"/>
      <c r="B155" s="907"/>
      <c r="C155" s="879"/>
      <c r="D155" s="1036"/>
      <c r="E155" s="1042"/>
      <c r="F155" s="879"/>
      <c r="G155" s="1227"/>
      <c r="H155" s="1227"/>
      <c r="I155" s="1227"/>
      <c r="J155" s="1227"/>
      <c r="K155" s="1227"/>
      <c r="L155" s="1227"/>
      <c r="M155" s="1227"/>
      <c r="N155" s="1227"/>
      <c r="O155" s="1227"/>
      <c r="P155" s="1227"/>
      <c r="Q155" s="1227"/>
      <c r="R155" s="1227"/>
      <c r="S155" s="1227"/>
    </row>
    <row r="156" spans="1:21" s="821" customFormat="1" ht="14.25" customHeight="1">
      <c r="A156" s="834"/>
      <c r="B156" s="904"/>
      <c r="C156" s="905"/>
      <c r="D156" s="834"/>
      <c r="E156" s="904"/>
      <c r="F156" s="905"/>
      <c r="G156" s="1227"/>
      <c r="H156" s="1227"/>
      <c r="I156" s="1227"/>
      <c r="J156" s="1227"/>
      <c r="K156" s="1227"/>
      <c r="L156" s="1227"/>
      <c r="M156" s="1227"/>
      <c r="N156" s="1227"/>
      <c r="O156" s="1227"/>
      <c r="P156" s="1227"/>
      <c r="Q156" s="1227"/>
      <c r="R156" s="1227"/>
      <c r="S156" s="1227"/>
    </row>
    <row r="157" spans="1:21" s="821" customFormat="1" ht="14.25" customHeight="1">
      <c r="A157" s="1147"/>
      <c r="B157" s="879"/>
      <c r="C157" s="905"/>
      <c r="D157" s="1147"/>
      <c r="E157" s="1225"/>
      <c r="F157" s="1224"/>
      <c r="G157" s="1227"/>
      <c r="H157" s="1227"/>
      <c r="I157" s="1227"/>
      <c r="J157" s="1227"/>
      <c r="K157" s="1227"/>
      <c r="L157" s="1227"/>
      <c r="M157" s="1227"/>
      <c r="N157" s="1227"/>
      <c r="O157" s="1227"/>
      <c r="P157" s="1227"/>
      <c r="Q157" s="1227"/>
      <c r="R157" s="1227"/>
      <c r="S157" s="1227"/>
    </row>
    <row r="158" spans="1:21" s="821" customFormat="1" ht="14.25" customHeight="1">
      <c r="A158" s="834"/>
      <c r="B158" s="904"/>
      <c r="C158" s="905"/>
      <c r="D158" s="834"/>
      <c r="E158" s="904"/>
      <c r="F158" s="905"/>
      <c r="G158" s="1227"/>
      <c r="H158" s="1227"/>
      <c r="I158" s="1227"/>
      <c r="J158" s="1227"/>
      <c r="K158" s="1227"/>
      <c r="L158" s="1227"/>
      <c r="M158" s="1227"/>
      <c r="N158" s="1227"/>
      <c r="O158" s="1227"/>
      <c r="P158" s="1227"/>
      <c r="Q158" s="1227"/>
      <c r="R158" s="1227"/>
      <c r="S158" s="1227"/>
    </row>
    <row r="159" spans="1:21" s="821" customFormat="1" ht="14.25" customHeight="1">
      <c r="A159" s="1147"/>
      <c r="B159" s="904"/>
      <c r="C159" s="905"/>
      <c r="D159" s="1147"/>
      <c r="E159" s="904"/>
      <c r="F159" s="905"/>
      <c r="G159" s="1227"/>
      <c r="H159" s="1227"/>
      <c r="I159" s="1227"/>
      <c r="J159" s="1227"/>
      <c r="K159" s="1227"/>
      <c r="L159" s="1227"/>
      <c r="M159" s="1227"/>
      <c r="N159" s="1227"/>
      <c r="O159" s="1227"/>
      <c r="P159" s="1227"/>
      <c r="Q159" s="1227"/>
      <c r="R159" s="1227"/>
      <c r="S159" s="1227"/>
    </row>
    <row r="160" spans="1:21" s="821" customFormat="1" ht="14.25" customHeight="1">
      <c r="A160" s="1036"/>
      <c r="B160" s="907"/>
      <c r="C160" s="879"/>
      <c r="D160" s="1036"/>
      <c r="E160" s="907"/>
      <c r="F160" s="879"/>
      <c r="G160" s="1227"/>
      <c r="H160" s="1227"/>
      <c r="I160" s="1227"/>
      <c r="J160" s="1227"/>
      <c r="K160" s="1227"/>
      <c r="L160" s="1227"/>
      <c r="M160" s="1227"/>
      <c r="N160" s="1227"/>
      <c r="O160" s="1227"/>
      <c r="P160" s="1227"/>
      <c r="Q160" s="1227"/>
      <c r="R160" s="1227"/>
      <c r="S160" s="1227"/>
    </row>
    <row r="161" spans="1:21" s="1227" customFormat="1" ht="14.25" customHeight="1">
      <c r="A161" s="905"/>
      <c r="B161" s="904"/>
      <c r="C161" s="905"/>
      <c r="D161" s="905"/>
      <c r="E161" s="990"/>
      <c r="F161" s="905"/>
      <c r="T161" s="821"/>
      <c r="U161" s="821"/>
    </row>
    <row r="162" spans="1:21" s="821" customFormat="1" ht="14.25" customHeight="1">
      <c r="A162" s="1147"/>
      <c r="B162" s="913"/>
      <c r="C162" s="905"/>
      <c r="D162" s="1147"/>
      <c r="E162" s="913"/>
      <c r="F162" s="905"/>
      <c r="G162" s="1227"/>
      <c r="H162" s="1227"/>
      <c r="I162" s="1227"/>
      <c r="J162" s="1227"/>
      <c r="K162" s="1227"/>
      <c r="L162" s="1227"/>
      <c r="M162" s="1227"/>
      <c r="N162" s="1227"/>
      <c r="O162" s="1227"/>
      <c r="P162" s="1227"/>
      <c r="Q162" s="1227"/>
      <c r="R162" s="1227"/>
      <c r="S162" s="1227"/>
    </row>
    <row r="163" spans="1:21" s="1230" customFormat="1" ht="14.25" customHeight="1">
      <c r="A163" s="1147"/>
      <c r="B163" s="904"/>
      <c r="C163" s="879"/>
      <c r="D163" s="1147"/>
      <c r="E163" s="904"/>
      <c r="F163" s="879"/>
      <c r="G163" s="1227"/>
      <c r="H163" s="1227"/>
      <c r="I163" s="1227"/>
      <c r="J163" s="1227"/>
      <c r="K163" s="1227"/>
      <c r="L163" s="1227"/>
      <c r="M163" s="1227"/>
      <c r="N163" s="1227"/>
      <c r="O163" s="1227"/>
      <c r="P163" s="1227"/>
      <c r="Q163" s="1227"/>
      <c r="R163" s="1227"/>
      <c r="S163" s="1227"/>
      <c r="T163" s="821"/>
      <c r="U163" s="821"/>
    </row>
    <row r="164" spans="1:21" s="1230" customFormat="1" ht="14.25" customHeight="1">
      <c r="A164" s="1036"/>
      <c r="B164" s="1144"/>
      <c r="C164" s="879"/>
      <c r="D164" s="1244"/>
      <c r="E164" s="904"/>
      <c r="F164" s="879"/>
      <c r="G164" s="998"/>
      <c r="H164" s="803"/>
      <c r="I164" s="905"/>
      <c r="J164" s="1245"/>
      <c r="K164" s="1227"/>
      <c r="L164" s="1227"/>
      <c r="M164" s="1227"/>
      <c r="N164" s="1227"/>
      <c r="O164" s="1227"/>
      <c r="P164" s="1227"/>
      <c r="Q164" s="1227"/>
      <c r="R164" s="1227"/>
      <c r="S164" s="1227"/>
      <c r="T164" s="1227"/>
      <c r="U164" s="1227"/>
    </row>
    <row r="165" spans="1:21" s="1230" customFormat="1" ht="14.25" customHeight="1">
      <c r="A165" s="1036"/>
      <c r="B165" s="904"/>
      <c r="C165" s="879"/>
      <c r="D165" s="1036"/>
      <c r="E165" s="907"/>
      <c r="F165" s="879"/>
      <c r="G165" s="1227"/>
      <c r="H165" s="1155"/>
      <c r="I165" s="1227"/>
      <c r="J165" s="1227"/>
      <c r="K165" s="1227"/>
      <c r="L165" s="1227"/>
      <c r="M165" s="1227"/>
      <c r="N165" s="1227"/>
      <c r="O165" s="1227"/>
      <c r="P165" s="1227"/>
      <c r="Q165" s="1227"/>
      <c r="R165" s="1227"/>
      <c r="S165" s="1227"/>
      <c r="T165" s="821"/>
      <c r="U165" s="821"/>
    </row>
    <row r="166" spans="1:21" s="1230" customFormat="1" ht="14.25" customHeight="1">
      <c r="A166" s="1036"/>
      <c r="B166" s="879"/>
      <c r="C166" s="905"/>
      <c r="D166" s="1036"/>
      <c r="E166" s="907"/>
      <c r="F166" s="879"/>
      <c r="G166" s="1227"/>
      <c r="H166" s="1155"/>
      <c r="I166" s="1227"/>
      <c r="J166" s="1227"/>
      <c r="K166" s="1227"/>
      <c r="L166" s="1227"/>
      <c r="M166" s="1227"/>
      <c r="N166" s="1227"/>
      <c r="O166" s="1227"/>
      <c r="P166" s="1227"/>
      <c r="Q166" s="1227"/>
      <c r="R166" s="1227"/>
      <c r="S166" s="1227"/>
    </row>
    <row r="167" spans="1:21" s="1230" customFormat="1" ht="14.25" customHeight="1">
      <c r="A167" s="1244"/>
      <c r="B167" s="904"/>
      <c r="C167" s="879"/>
      <c r="D167" s="1036"/>
      <c r="E167" s="1144"/>
      <c r="F167" s="879"/>
      <c r="G167" s="1227"/>
      <c r="H167" s="1155"/>
      <c r="I167" s="1227"/>
      <c r="J167" s="1227"/>
      <c r="K167" s="1227"/>
      <c r="L167" s="1227"/>
      <c r="M167" s="1227"/>
      <c r="N167" s="1227"/>
      <c r="O167" s="1227"/>
      <c r="P167" s="1227"/>
      <c r="Q167" s="1227"/>
      <c r="R167" s="1227"/>
      <c r="S167" s="1227"/>
    </row>
    <row r="168" spans="1:21" s="1230" customFormat="1" ht="14.25" customHeight="1">
      <c r="A168" s="1036"/>
      <c r="B168" s="907"/>
      <c r="C168" s="879"/>
      <c r="D168" s="1036"/>
      <c r="E168" s="907"/>
      <c r="F168" s="879"/>
      <c r="G168" s="1227"/>
      <c r="H168" s="1227"/>
      <c r="I168" s="1227"/>
      <c r="J168" s="1227"/>
      <c r="K168" s="1227"/>
      <c r="L168" s="1227"/>
      <c r="M168" s="1227"/>
      <c r="N168" s="1227"/>
      <c r="O168" s="1227"/>
      <c r="P168" s="1227"/>
      <c r="Q168" s="1227"/>
      <c r="R168" s="1227"/>
      <c r="S168" s="1227"/>
    </row>
    <row r="169" spans="1:21" s="1230" customFormat="1" ht="14.25" customHeight="1">
      <c r="A169" s="1036"/>
      <c r="B169" s="904"/>
      <c r="C169" s="879"/>
      <c r="D169" s="1227"/>
      <c r="E169" s="1154"/>
      <c r="F169" s="1227"/>
      <c r="G169" s="1227"/>
      <c r="H169" s="1227"/>
      <c r="I169" s="1227"/>
      <c r="J169" s="1227"/>
      <c r="K169" s="1227"/>
      <c r="L169" s="1227"/>
      <c r="M169" s="1227"/>
      <c r="N169" s="1227"/>
      <c r="O169" s="1227"/>
      <c r="P169" s="1227"/>
      <c r="Q169" s="1227"/>
      <c r="R169" s="1227"/>
      <c r="S169" s="1227"/>
    </row>
    <row r="170" spans="1:21" s="1230" customFormat="1" ht="14.25" customHeight="1">
      <c r="A170" s="1036"/>
      <c r="B170" s="907"/>
      <c r="C170" s="879"/>
      <c r="D170" s="905"/>
      <c r="E170" s="817"/>
      <c r="F170" s="905"/>
      <c r="G170" s="1227"/>
      <c r="H170" s="1227"/>
      <c r="I170" s="1227"/>
      <c r="J170" s="1227"/>
      <c r="K170" s="1227"/>
      <c r="L170" s="1227"/>
      <c r="M170" s="1227"/>
      <c r="N170" s="1227"/>
      <c r="O170" s="1227"/>
      <c r="P170" s="1227"/>
      <c r="Q170" s="1227"/>
      <c r="R170" s="1227"/>
      <c r="S170" s="1227"/>
    </row>
    <row r="171" spans="1:21" s="1230" customFormat="1" ht="14.25" customHeight="1">
      <c r="A171" s="1036"/>
      <c r="B171" s="907"/>
      <c r="C171" s="879"/>
      <c r="D171" s="1036"/>
      <c r="E171" s="907"/>
      <c r="F171" s="879"/>
      <c r="G171" s="1227"/>
      <c r="H171" s="1227"/>
      <c r="I171" s="1227"/>
      <c r="J171" s="1227"/>
      <c r="K171" s="1227"/>
      <c r="L171" s="1227"/>
      <c r="M171" s="1227"/>
      <c r="N171" s="1227"/>
      <c r="O171" s="1227"/>
      <c r="P171" s="1227"/>
      <c r="Q171" s="1227"/>
      <c r="R171" s="1227"/>
      <c r="S171" s="1227"/>
    </row>
    <row r="172" spans="1:21" s="1230" customFormat="1" ht="14.25" customHeight="1">
      <c r="A172" s="905"/>
      <c r="B172" s="904"/>
      <c r="C172" s="879"/>
      <c r="D172" s="905"/>
      <c r="E172" s="904"/>
      <c r="F172" s="879"/>
      <c r="G172" s="1227"/>
      <c r="H172" s="1227"/>
      <c r="I172" s="1227"/>
      <c r="J172" s="1227"/>
      <c r="K172" s="1227"/>
      <c r="L172" s="1227"/>
      <c r="M172" s="1227"/>
      <c r="N172" s="1227"/>
      <c r="O172" s="1227"/>
      <c r="P172" s="1227"/>
      <c r="Q172" s="1227"/>
      <c r="R172" s="1227"/>
      <c r="S172" s="1227"/>
    </row>
    <row r="173" spans="1:21" s="1230" customFormat="1" ht="14.25" customHeight="1">
      <c r="A173" s="1147"/>
      <c r="B173" s="904"/>
      <c r="C173" s="879"/>
      <c r="D173" s="1147"/>
      <c r="E173" s="904"/>
      <c r="F173" s="879"/>
      <c r="G173" s="1227"/>
      <c r="H173" s="1227"/>
      <c r="I173" s="1227"/>
      <c r="J173" s="1227"/>
      <c r="K173" s="1227"/>
      <c r="L173" s="1227"/>
      <c r="M173" s="1227"/>
      <c r="N173" s="1227"/>
      <c r="O173" s="1227"/>
      <c r="P173" s="1227"/>
      <c r="Q173" s="1227"/>
      <c r="R173" s="1227"/>
      <c r="S173" s="1227"/>
    </row>
    <row r="174" spans="1:21" s="1230" customFormat="1" ht="14.25" customHeight="1">
      <c r="A174" s="1036"/>
      <c r="B174" s="1144"/>
      <c r="C174" s="879"/>
      <c r="D174" s="1036"/>
      <c r="E174" s="907"/>
      <c r="F174" s="879"/>
      <c r="G174" s="1227"/>
      <c r="H174" s="1227"/>
      <c r="I174" s="1227"/>
      <c r="J174" s="1227"/>
      <c r="K174" s="1227"/>
      <c r="L174" s="1227"/>
      <c r="M174" s="1227"/>
      <c r="N174" s="1227"/>
      <c r="O174" s="1227"/>
      <c r="P174" s="1227"/>
      <c r="Q174" s="1227"/>
      <c r="R174" s="1227"/>
      <c r="S174" s="1227"/>
    </row>
    <row r="175" spans="1:21" s="1230" customFormat="1" ht="14.25" customHeight="1">
      <c r="A175" s="1036"/>
      <c r="B175" s="904"/>
      <c r="C175" s="879"/>
      <c r="D175" s="1036"/>
      <c r="E175" s="1144"/>
      <c r="F175" s="879"/>
      <c r="G175" s="1227"/>
      <c r="H175" s="1227"/>
      <c r="I175" s="1227"/>
      <c r="J175" s="1227"/>
      <c r="K175" s="1227"/>
      <c r="L175" s="1227"/>
      <c r="M175" s="1227"/>
      <c r="N175" s="1227"/>
      <c r="O175" s="1227"/>
      <c r="P175" s="1227"/>
      <c r="Q175" s="1227"/>
      <c r="R175" s="1227"/>
      <c r="S175" s="1227"/>
    </row>
    <row r="176" spans="1:21" s="1230" customFormat="1" ht="14.25" customHeight="1">
      <c r="A176" s="1036"/>
      <c r="B176" s="879"/>
      <c r="C176" s="905"/>
      <c r="D176" s="1036"/>
      <c r="E176" s="907"/>
      <c r="F176" s="879"/>
      <c r="G176" s="1227"/>
      <c r="H176" s="1227"/>
      <c r="I176" s="1227"/>
      <c r="J176" s="1227"/>
      <c r="K176" s="1227"/>
      <c r="L176" s="1227"/>
      <c r="M176" s="1227"/>
      <c r="N176" s="1227"/>
      <c r="O176" s="1227"/>
      <c r="P176" s="1227"/>
      <c r="Q176" s="1227"/>
      <c r="R176" s="1227"/>
      <c r="S176" s="1227"/>
    </row>
    <row r="177" spans="1:21" s="1230" customFormat="1" ht="14.25" customHeight="1">
      <c r="A177" s="1036"/>
      <c r="B177" s="904"/>
      <c r="C177" s="879"/>
      <c r="D177" s="1036"/>
      <c r="E177" s="907"/>
      <c r="F177" s="879"/>
      <c r="G177" s="1227"/>
      <c r="H177" s="1227"/>
      <c r="I177" s="1227"/>
      <c r="J177" s="1227"/>
      <c r="K177" s="1227"/>
      <c r="L177" s="1227"/>
      <c r="M177" s="1227"/>
      <c r="N177" s="1227"/>
      <c r="O177" s="1227"/>
      <c r="P177" s="1227"/>
      <c r="Q177" s="1227"/>
      <c r="R177" s="1227"/>
      <c r="S177" s="1227"/>
    </row>
    <row r="178" spans="1:21" ht="14.25" customHeight="1">
      <c r="A178" s="1036"/>
      <c r="B178" s="907"/>
      <c r="C178" s="879"/>
      <c r="D178" s="1036"/>
      <c r="E178" s="1144"/>
      <c r="F178" s="879"/>
      <c r="G178" s="902"/>
      <c r="H178" s="902"/>
      <c r="I178" s="902"/>
      <c r="J178" s="902"/>
      <c r="K178" s="902"/>
      <c r="L178" s="902"/>
      <c r="M178" s="902"/>
      <c r="N178" s="902"/>
      <c r="O178" s="902"/>
      <c r="P178" s="902"/>
      <c r="Q178" s="902"/>
      <c r="R178" s="902"/>
      <c r="S178" s="902"/>
    </row>
    <row r="179" spans="1:21" ht="14.25" customHeight="1">
      <c r="A179" s="1036"/>
      <c r="B179" s="904"/>
      <c r="C179" s="879"/>
      <c r="D179" s="1036"/>
      <c r="E179" s="907"/>
      <c r="F179" s="879"/>
      <c r="G179" s="902"/>
      <c r="H179" s="902"/>
      <c r="I179" s="902"/>
      <c r="J179" s="902"/>
      <c r="K179" s="902"/>
      <c r="L179" s="902"/>
      <c r="M179" s="902"/>
      <c r="N179" s="902"/>
      <c r="O179" s="902"/>
      <c r="P179" s="902"/>
      <c r="Q179" s="902"/>
      <c r="R179" s="902"/>
      <c r="S179" s="902"/>
    </row>
    <row r="180" spans="1:21" ht="14.25" customHeight="1">
      <c r="A180" s="1036"/>
      <c r="B180" s="907"/>
      <c r="C180" s="879"/>
      <c r="D180" s="1036"/>
      <c r="E180" s="904"/>
      <c r="F180" s="879"/>
      <c r="G180" s="902"/>
      <c r="H180" s="902"/>
      <c r="I180" s="902"/>
      <c r="J180" s="902"/>
      <c r="K180" s="902"/>
      <c r="L180" s="902"/>
      <c r="M180" s="902"/>
      <c r="N180" s="902"/>
      <c r="O180" s="902"/>
      <c r="P180" s="902"/>
      <c r="Q180" s="902"/>
      <c r="R180" s="902"/>
      <c r="S180" s="902"/>
    </row>
    <row r="181" spans="1:21" ht="14.25" customHeight="1">
      <c r="A181" s="1036"/>
      <c r="B181" s="907"/>
      <c r="C181" s="879"/>
      <c r="D181" s="1036"/>
      <c r="E181" s="907"/>
      <c r="F181" s="879"/>
      <c r="G181" s="902"/>
      <c r="H181" s="902"/>
      <c r="I181" s="902"/>
      <c r="J181" s="902"/>
      <c r="K181" s="902"/>
      <c r="L181" s="902"/>
      <c r="M181" s="902"/>
      <c r="N181" s="902"/>
      <c r="O181" s="902"/>
      <c r="P181" s="902"/>
      <c r="Q181" s="902"/>
      <c r="R181" s="902"/>
      <c r="S181" s="902"/>
    </row>
    <row r="182" spans="1:21" ht="14.25" customHeight="1">
      <c r="A182" s="905"/>
      <c r="B182" s="904"/>
      <c r="C182" s="879"/>
      <c r="D182" s="905"/>
      <c r="E182" s="904"/>
      <c r="F182" s="879"/>
      <c r="G182" s="902"/>
      <c r="H182" s="902"/>
      <c r="I182" s="902"/>
      <c r="J182" s="902"/>
      <c r="K182" s="902"/>
      <c r="L182" s="902"/>
      <c r="M182" s="902"/>
      <c r="N182" s="902"/>
      <c r="O182" s="902"/>
      <c r="P182" s="902"/>
      <c r="Q182" s="902"/>
      <c r="R182" s="902"/>
      <c r="S182" s="902"/>
    </row>
    <row r="183" spans="1:21" ht="14.25" customHeight="1">
      <c r="A183" s="1147"/>
      <c r="B183" s="904"/>
      <c r="C183" s="879"/>
      <c r="D183" s="1147"/>
      <c r="E183" s="904"/>
      <c r="F183" s="879"/>
      <c r="G183" s="902"/>
      <c r="H183" s="902"/>
      <c r="I183" s="902"/>
      <c r="J183" s="902"/>
      <c r="K183" s="902"/>
      <c r="L183" s="902"/>
      <c r="M183" s="902"/>
      <c r="N183" s="902"/>
      <c r="O183" s="902"/>
      <c r="P183" s="902"/>
      <c r="Q183" s="902"/>
      <c r="R183" s="902"/>
      <c r="S183" s="902"/>
    </row>
    <row r="184" spans="1:21" ht="14.25" customHeight="1">
      <c r="A184" s="1222"/>
      <c r="B184" s="907"/>
      <c r="C184" s="879"/>
      <c r="D184" s="1222"/>
      <c r="E184" s="907"/>
      <c r="F184" s="879"/>
      <c r="G184" s="902"/>
      <c r="H184" s="1155"/>
      <c r="I184" s="1227"/>
      <c r="J184" s="1227"/>
      <c r="K184" s="1227"/>
      <c r="L184" s="1227"/>
      <c r="M184" s="1227"/>
      <c r="N184" s="1227"/>
      <c r="O184" s="1227"/>
      <c r="P184" s="1227"/>
      <c r="Q184" s="1227"/>
      <c r="R184" s="1227"/>
      <c r="S184" s="1227"/>
      <c r="T184" s="1230"/>
      <c r="U184" s="1230"/>
    </row>
    <row r="185" spans="1:21" ht="14.25" customHeight="1">
      <c r="A185" s="905"/>
      <c r="B185" s="907"/>
      <c r="C185" s="879"/>
      <c r="D185" s="842"/>
      <c r="E185" s="907"/>
      <c r="F185" s="879"/>
      <c r="G185" s="902"/>
      <c r="H185" s="1227"/>
      <c r="I185" s="1227"/>
      <c r="J185" s="1227"/>
      <c r="K185" s="1227"/>
      <c r="L185" s="1227"/>
      <c r="M185" s="1227"/>
      <c r="N185" s="1227"/>
      <c r="O185" s="1227"/>
      <c r="P185" s="1227"/>
      <c r="Q185" s="1227"/>
      <c r="R185" s="1227"/>
      <c r="S185" s="1227"/>
      <c r="T185" s="1230"/>
      <c r="U185" s="1230"/>
    </row>
    <row r="186" spans="1:21" ht="14.25" customHeight="1">
      <c r="A186" s="819"/>
      <c r="B186" s="842"/>
      <c r="C186" s="905"/>
      <c r="D186" s="842"/>
      <c r="E186" s="905"/>
      <c r="F186" s="905"/>
      <c r="G186" s="902"/>
      <c r="H186" s="1227"/>
      <c r="I186" s="1227"/>
      <c r="J186" s="1227"/>
      <c r="K186" s="1227"/>
      <c r="L186" s="1227"/>
      <c r="M186" s="1227"/>
      <c r="N186" s="1227"/>
      <c r="O186" s="1227"/>
      <c r="P186" s="1227"/>
      <c r="Q186" s="1227"/>
      <c r="R186" s="1227"/>
      <c r="S186" s="1227"/>
      <c r="T186" s="1230"/>
      <c r="U186" s="1230"/>
    </row>
    <row r="187" spans="1:21" ht="14.25" customHeight="1">
      <c r="A187" s="1220"/>
      <c r="B187" s="1221"/>
      <c r="C187" s="1221"/>
      <c r="D187" s="1221"/>
      <c r="E187" s="1221"/>
      <c r="F187" s="1221"/>
      <c r="G187" s="902"/>
      <c r="H187" s="902"/>
      <c r="I187" s="902"/>
      <c r="J187" s="902"/>
      <c r="K187" s="902"/>
      <c r="L187" s="902"/>
      <c r="M187" s="902"/>
      <c r="N187" s="902"/>
      <c r="O187" s="902"/>
      <c r="P187" s="902"/>
      <c r="Q187" s="902"/>
      <c r="R187" s="902"/>
      <c r="S187" s="902"/>
    </row>
    <row r="188" spans="1:21" ht="14.25" customHeight="1">
      <c r="A188" s="1220"/>
      <c r="B188" s="1222"/>
      <c r="C188" s="1222"/>
      <c r="D188" s="1222"/>
      <c r="E188" s="1222"/>
      <c r="F188" s="1222"/>
      <c r="G188" s="902"/>
      <c r="H188" s="902"/>
      <c r="I188" s="902"/>
      <c r="J188" s="902"/>
      <c r="K188" s="902"/>
      <c r="L188" s="902"/>
      <c r="M188" s="902"/>
      <c r="N188" s="902"/>
      <c r="O188" s="902"/>
      <c r="P188" s="902"/>
      <c r="Q188" s="902"/>
      <c r="R188" s="902"/>
      <c r="S188" s="902"/>
    </row>
    <row r="189" spans="1:21" s="875" customFormat="1" ht="14.25" customHeight="1">
      <c r="A189" s="1220"/>
      <c r="B189" s="1222"/>
      <c r="C189" s="1222"/>
      <c r="D189" s="1222"/>
      <c r="E189" s="1222"/>
      <c r="F189" s="1222"/>
      <c r="G189" s="902"/>
      <c r="H189" s="902"/>
      <c r="I189" s="902"/>
      <c r="J189" s="902"/>
      <c r="K189" s="902"/>
      <c r="L189" s="902"/>
      <c r="M189" s="902"/>
      <c r="N189" s="902"/>
      <c r="O189" s="902"/>
      <c r="P189" s="902"/>
      <c r="Q189" s="902"/>
      <c r="R189" s="902"/>
      <c r="S189" s="902"/>
      <c r="T189" s="917"/>
      <c r="U189" s="917"/>
    </row>
    <row r="190" spans="1:21" s="875" customFormat="1" ht="14.25" customHeight="1">
      <c r="A190" s="1220"/>
      <c r="B190" s="1222"/>
      <c r="C190" s="1222"/>
      <c r="D190" s="1222"/>
      <c r="E190" s="1222"/>
      <c r="F190" s="1222"/>
      <c r="G190" s="902"/>
      <c r="H190" s="902"/>
      <c r="I190" s="902"/>
      <c r="J190" s="902"/>
      <c r="K190" s="902"/>
      <c r="L190" s="902"/>
      <c r="M190" s="902"/>
      <c r="N190" s="902"/>
      <c r="O190" s="902"/>
      <c r="P190" s="902"/>
      <c r="Q190" s="902"/>
      <c r="R190" s="902"/>
      <c r="S190" s="902"/>
      <c r="T190" s="917"/>
      <c r="U190" s="917"/>
    </row>
    <row r="191" spans="1:21" ht="14.25" customHeight="1">
      <c r="A191" s="902"/>
      <c r="B191" s="902"/>
      <c r="C191" s="902"/>
      <c r="D191" s="902"/>
      <c r="E191" s="1227"/>
      <c r="F191" s="902"/>
      <c r="G191" s="902"/>
      <c r="H191" s="902"/>
      <c r="I191" s="902"/>
      <c r="J191" s="902"/>
      <c r="K191" s="902"/>
      <c r="L191" s="902"/>
      <c r="M191" s="902"/>
      <c r="N191" s="902"/>
      <c r="O191" s="902"/>
      <c r="P191" s="902"/>
      <c r="Q191" s="902"/>
      <c r="R191" s="902"/>
      <c r="S191" s="902"/>
      <c r="T191" s="875"/>
      <c r="U191" s="875"/>
    </row>
    <row r="192" spans="1:21" ht="14.25" customHeight="1">
      <c r="A192" s="902"/>
      <c r="B192" s="902"/>
      <c r="C192" s="902"/>
      <c r="D192" s="902"/>
      <c r="E192" s="1227"/>
      <c r="F192" s="902"/>
      <c r="G192" s="902"/>
      <c r="H192" s="902"/>
      <c r="I192" s="902"/>
      <c r="J192" s="902"/>
      <c r="K192" s="902"/>
      <c r="L192" s="902"/>
      <c r="M192" s="902"/>
      <c r="N192" s="902"/>
      <c r="O192" s="902"/>
      <c r="P192" s="902"/>
      <c r="Q192" s="902"/>
      <c r="R192" s="902"/>
      <c r="S192" s="902"/>
      <c r="T192" s="875"/>
      <c r="U192" s="875"/>
    </row>
    <row r="193" spans="1:21" ht="14.25" customHeight="1">
      <c r="A193" s="902"/>
      <c r="B193" s="902"/>
      <c r="C193" s="902"/>
      <c r="D193" s="902"/>
      <c r="E193" s="1227"/>
      <c r="F193" s="902"/>
      <c r="G193" s="902"/>
      <c r="H193" s="902"/>
      <c r="I193" s="902"/>
      <c r="J193" s="902"/>
      <c r="K193" s="902"/>
      <c r="L193" s="902"/>
      <c r="M193" s="902"/>
      <c r="N193" s="902"/>
      <c r="O193" s="902"/>
      <c r="P193" s="902"/>
      <c r="Q193" s="902"/>
      <c r="R193" s="902"/>
      <c r="S193" s="902"/>
      <c r="T193" s="875"/>
      <c r="U193" s="875"/>
    </row>
    <row r="194" spans="1:21" ht="14.25" customHeight="1">
      <c r="A194" s="902"/>
      <c r="B194" s="902"/>
      <c r="C194" s="902"/>
      <c r="D194" s="902"/>
      <c r="E194" s="1227"/>
      <c r="F194" s="902"/>
      <c r="G194" s="902"/>
      <c r="H194" s="902"/>
      <c r="I194" s="902"/>
      <c r="J194" s="902"/>
      <c r="K194" s="902"/>
      <c r="L194" s="902"/>
      <c r="M194" s="902"/>
      <c r="N194" s="902"/>
      <c r="O194" s="902"/>
      <c r="P194" s="902"/>
      <c r="Q194" s="902"/>
      <c r="R194" s="902"/>
      <c r="S194" s="902"/>
      <c r="T194" s="875"/>
      <c r="U194" s="875"/>
    </row>
    <row r="195" spans="1:21" ht="14.25" customHeight="1">
      <c r="A195" s="902"/>
      <c r="B195" s="902"/>
      <c r="C195" s="902"/>
      <c r="D195" s="902"/>
      <c r="E195" s="1227"/>
      <c r="F195" s="902"/>
      <c r="G195" s="902"/>
      <c r="H195" s="902"/>
      <c r="I195" s="902"/>
      <c r="J195" s="902"/>
      <c r="K195" s="902"/>
      <c r="L195" s="902"/>
      <c r="M195" s="902"/>
      <c r="N195" s="902"/>
      <c r="O195" s="902"/>
      <c r="P195" s="902"/>
      <c r="Q195" s="902"/>
      <c r="R195" s="902"/>
      <c r="S195" s="902"/>
      <c r="T195" s="875"/>
      <c r="U195" s="875"/>
    </row>
    <row r="196" spans="1:21" ht="14.25" customHeight="1">
      <c r="A196" s="902"/>
      <c r="B196" s="902"/>
      <c r="C196" s="902"/>
      <c r="D196" s="902"/>
      <c r="E196" s="1227"/>
      <c r="F196" s="902"/>
      <c r="G196" s="902"/>
      <c r="H196" s="902"/>
      <c r="I196" s="902"/>
      <c r="J196" s="902"/>
      <c r="K196" s="902"/>
      <c r="L196" s="902"/>
      <c r="M196" s="902"/>
      <c r="N196" s="902"/>
      <c r="O196" s="902"/>
      <c r="P196" s="902"/>
      <c r="Q196" s="902"/>
      <c r="R196" s="902"/>
      <c r="S196" s="902"/>
      <c r="T196" s="875"/>
      <c r="U196" s="875"/>
    </row>
    <row r="197" spans="1:21" ht="14.25" customHeight="1">
      <c r="A197" s="902"/>
      <c r="B197" s="902"/>
      <c r="C197" s="902"/>
      <c r="D197" s="902"/>
      <c r="E197" s="1227"/>
      <c r="F197" s="902"/>
      <c r="G197" s="902"/>
      <c r="H197" s="902"/>
      <c r="I197" s="902"/>
      <c r="J197" s="902"/>
      <c r="K197" s="902"/>
      <c r="L197" s="902"/>
      <c r="M197" s="902"/>
      <c r="N197" s="902"/>
      <c r="O197" s="902"/>
      <c r="P197" s="902"/>
      <c r="Q197" s="902"/>
      <c r="R197" s="902"/>
      <c r="S197" s="902"/>
      <c r="T197" s="875"/>
      <c r="U197" s="875"/>
    </row>
    <row r="198" spans="1:21" ht="14.25" customHeight="1">
      <c r="E198" s="1230"/>
      <c r="M198" s="875"/>
      <c r="N198" s="875"/>
      <c r="O198" s="875"/>
      <c r="P198" s="875"/>
      <c r="Q198" s="875"/>
      <c r="R198" s="875"/>
      <c r="S198" s="875"/>
      <c r="T198" s="875"/>
      <c r="U198" s="875"/>
    </row>
    <row r="199" spans="1:21" ht="14.25" customHeight="1">
      <c r="E199" s="1230"/>
      <c r="M199" s="875"/>
      <c r="N199" s="875"/>
      <c r="O199" s="875"/>
      <c r="P199" s="875"/>
      <c r="Q199" s="875"/>
      <c r="R199" s="875"/>
      <c r="S199" s="875"/>
      <c r="T199" s="875"/>
      <c r="U199" s="875"/>
    </row>
    <row r="200" spans="1:21" ht="14.25" customHeight="1">
      <c r="E200" s="1230"/>
      <c r="M200" s="875"/>
      <c r="N200" s="875"/>
      <c r="O200" s="875"/>
      <c r="P200" s="875"/>
      <c r="Q200" s="875"/>
      <c r="R200" s="875"/>
      <c r="S200" s="875"/>
      <c r="T200" s="875"/>
      <c r="U200" s="875"/>
    </row>
    <row r="201" spans="1:21" ht="14.25" customHeight="1">
      <c r="E201" s="1230"/>
      <c r="M201" s="875"/>
      <c r="N201" s="875"/>
      <c r="O201" s="875"/>
      <c r="P201" s="875"/>
      <c r="Q201" s="875"/>
      <c r="R201" s="875"/>
      <c r="S201" s="875"/>
      <c r="T201" s="875"/>
      <c r="U201" s="875"/>
    </row>
    <row r="202" spans="1:21" ht="14.25" customHeight="1">
      <c r="E202" s="1230"/>
      <c r="M202" s="875"/>
      <c r="N202" s="875"/>
      <c r="O202" s="875"/>
      <c r="P202" s="875"/>
      <c r="Q202" s="875"/>
      <c r="R202" s="875"/>
      <c r="S202" s="875"/>
      <c r="T202" s="875"/>
      <c r="U202" s="875"/>
    </row>
    <row r="203" spans="1:21" ht="14.25" customHeight="1">
      <c r="E203" s="1230"/>
      <c r="M203" s="875"/>
      <c r="N203" s="875"/>
      <c r="O203" s="875"/>
      <c r="P203" s="875"/>
      <c r="Q203" s="875"/>
      <c r="R203" s="875"/>
      <c r="S203" s="875"/>
      <c r="T203" s="875"/>
      <c r="U203" s="875"/>
    </row>
    <row r="204" spans="1:21" ht="14.25" customHeight="1">
      <c r="E204" s="1230"/>
      <c r="M204" s="875"/>
      <c r="N204" s="875"/>
      <c r="O204" s="875"/>
      <c r="P204" s="875"/>
      <c r="Q204" s="875"/>
      <c r="R204" s="875"/>
      <c r="S204" s="875"/>
      <c r="T204" s="902"/>
      <c r="U204" s="902"/>
    </row>
    <row r="205" spans="1:21" ht="14.25" customHeight="1">
      <c r="E205" s="1230"/>
      <c r="M205" s="902"/>
      <c r="N205" s="902"/>
      <c r="O205" s="902"/>
      <c r="P205" s="902"/>
      <c r="Q205" s="902"/>
      <c r="R205" s="902"/>
      <c r="S205" s="902"/>
      <c r="T205" s="875"/>
      <c r="U205" s="875"/>
    </row>
    <row r="206" spans="1:21" ht="14.25" customHeight="1">
      <c r="E206" s="1230"/>
      <c r="M206" s="875"/>
      <c r="N206" s="875"/>
      <c r="O206" s="875"/>
      <c r="P206" s="875"/>
      <c r="Q206" s="875"/>
      <c r="R206" s="875"/>
      <c r="S206" s="875"/>
    </row>
    <row r="207" spans="1:21" ht="14.25" customHeight="1">
      <c r="E207" s="1230"/>
    </row>
    <row r="208" spans="1:21" ht="14.25" customHeight="1">
      <c r="E208" s="1230"/>
    </row>
    <row r="209" spans="5:5" ht="14.25" customHeight="1">
      <c r="E209" s="1230"/>
    </row>
    <row r="210" spans="5:5" ht="14.25" customHeight="1">
      <c r="E210" s="1230"/>
    </row>
    <row r="211" spans="5:5" ht="14.25" customHeight="1">
      <c r="E211" s="1230"/>
    </row>
    <row r="212" spans="5:5" ht="14.25" customHeight="1">
      <c r="E212" s="1230"/>
    </row>
    <row r="213" spans="5:5" ht="14.25" customHeight="1">
      <c r="E213" s="1230"/>
    </row>
    <row r="214" spans="5:5" ht="14.25" customHeight="1">
      <c r="E214" s="1230"/>
    </row>
    <row r="215" spans="5:5" ht="14.25" customHeight="1">
      <c r="E215" s="1230"/>
    </row>
    <row r="216" spans="5:5" ht="14.25" customHeight="1">
      <c r="E216" s="1230"/>
    </row>
    <row r="217" spans="5:5" ht="14.25" customHeight="1">
      <c r="E217" s="1230"/>
    </row>
    <row r="218" spans="5:5" ht="14.25" customHeight="1">
      <c r="E218" s="1230"/>
    </row>
    <row r="219" spans="5:5" ht="14.25" customHeight="1">
      <c r="E219" s="1230"/>
    </row>
    <row r="220" spans="5:5" ht="14.25" customHeight="1">
      <c r="E220" s="1230"/>
    </row>
    <row r="221" spans="5:5" ht="14.25" customHeight="1">
      <c r="E221" s="1230"/>
    </row>
    <row r="222" spans="5:5" ht="14.25" customHeight="1">
      <c r="E222" s="1230"/>
    </row>
    <row r="223" spans="5:5" ht="14.25" customHeight="1">
      <c r="E223" s="1230"/>
    </row>
    <row r="224" spans="5:5" ht="14.25" customHeight="1">
      <c r="E224" s="1230"/>
    </row>
    <row r="225" spans="5:5" ht="14.25" customHeight="1">
      <c r="E225" s="1230"/>
    </row>
    <row r="226" spans="5:5" ht="14.25" customHeight="1">
      <c r="E226" s="1230"/>
    </row>
    <row r="227" spans="5:5" ht="14.25" customHeight="1">
      <c r="E227" s="1230"/>
    </row>
    <row r="228" spans="5:5" ht="14.25" customHeight="1">
      <c r="E228" s="1230"/>
    </row>
    <row r="229" spans="5:5" ht="14.25" customHeight="1">
      <c r="E229" s="1230"/>
    </row>
    <row r="230" spans="5:5" ht="14.25" customHeight="1">
      <c r="E230" s="1230"/>
    </row>
    <row r="231" spans="5:5" ht="14.25" customHeight="1">
      <c r="E231" s="1230"/>
    </row>
  </sheetData>
  <mergeCells count="9">
    <mergeCell ref="A60:F60"/>
    <mergeCell ref="A61:F61"/>
    <mergeCell ref="A62:F62"/>
    <mergeCell ref="A59:F59"/>
    <mergeCell ref="B4:D4"/>
    <mergeCell ref="B5:C5"/>
    <mergeCell ref="B6:C6"/>
    <mergeCell ref="B39:C39"/>
    <mergeCell ref="B49:C49"/>
  </mergeCell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N327"/>
  <sheetViews>
    <sheetView workbookViewId="0"/>
  </sheetViews>
  <sheetFormatPr baseColWidth="10" defaultRowHeight="12.75"/>
  <cols>
    <col min="1" max="1" width="30.5703125" customWidth="1"/>
    <col min="2" max="2" width="14.42578125" customWidth="1"/>
    <col min="3" max="3" width="17.28515625" customWidth="1"/>
    <col min="4" max="4" width="28.7109375" customWidth="1"/>
    <col min="5" max="6" width="15" customWidth="1"/>
    <col min="7" max="7" width="5.5703125" customWidth="1"/>
  </cols>
  <sheetData>
    <row r="1" spans="1:14" ht="15">
      <c r="A1" s="4" t="s">
        <v>0</v>
      </c>
      <c r="B1" s="182"/>
      <c r="H1" s="925" t="s">
        <v>382</v>
      </c>
      <c r="I1" s="276"/>
    </row>
    <row r="2" spans="1:14" ht="15">
      <c r="A2" s="1" t="s">
        <v>1</v>
      </c>
      <c r="B2" s="4" t="s">
        <v>265</v>
      </c>
    </row>
    <row r="3" spans="1:14" ht="15.75" thickBot="1">
      <c r="B3" s="233" t="s">
        <v>261</v>
      </c>
      <c r="H3" s="1049" t="s">
        <v>431</v>
      </c>
      <c r="I3" s="237"/>
    </row>
    <row r="4" spans="1:14" ht="15">
      <c r="A4" s="240"/>
      <c r="B4" s="1368" t="s">
        <v>2</v>
      </c>
      <c r="C4" s="1369"/>
      <c r="D4" s="1370"/>
      <c r="E4" s="241" t="s">
        <v>3</v>
      </c>
      <c r="F4" s="242"/>
      <c r="H4" s="1049" t="s">
        <v>392</v>
      </c>
      <c r="I4" s="11"/>
      <c r="J4" s="11"/>
    </row>
    <row r="5" spans="1:14" ht="14.25" customHeight="1">
      <c r="A5" s="243" t="s">
        <v>21</v>
      </c>
      <c r="B5" s="1371" t="s">
        <v>4</v>
      </c>
      <c r="C5" s="1372"/>
      <c r="D5" s="244" t="s">
        <v>66</v>
      </c>
      <c r="E5" s="245" t="s">
        <v>5</v>
      </c>
      <c r="F5" s="246" t="s">
        <v>6</v>
      </c>
      <c r="H5" s="1049" t="s">
        <v>386</v>
      </c>
    </row>
    <row r="6" spans="1:14" ht="14.25">
      <c r="A6" s="247"/>
      <c r="B6" s="1373"/>
      <c r="C6" s="1374"/>
      <c r="D6" s="248" t="s">
        <v>8</v>
      </c>
      <c r="E6" s="249"/>
      <c r="F6" s="250" t="s">
        <v>8</v>
      </c>
    </row>
    <row r="7" spans="1:14" ht="14.25">
      <c r="A7" s="388" t="s">
        <v>22</v>
      </c>
      <c r="B7" s="690" t="s">
        <v>31</v>
      </c>
      <c r="C7" s="363"/>
      <c r="D7" s="252"/>
      <c r="E7" s="690" t="s">
        <v>31</v>
      </c>
      <c r="F7" s="253"/>
    </row>
    <row r="8" spans="1:14" ht="15" thickBot="1">
      <c r="A8" s="709" t="s">
        <v>24</v>
      </c>
      <c r="B8" s="699" t="s">
        <v>31</v>
      </c>
      <c r="C8" s="710"/>
      <c r="D8" s="711"/>
      <c r="E8" s="699" t="s">
        <v>31</v>
      </c>
      <c r="F8" s="712"/>
    </row>
    <row r="9" spans="1:14">
      <c r="L9" s="99"/>
      <c r="M9" s="14"/>
      <c r="N9" s="8"/>
    </row>
    <row r="10" spans="1:14">
      <c r="A10" s="10" t="s">
        <v>9</v>
      </c>
      <c r="B10" s="10"/>
      <c r="J10" s="276"/>
      <c r="L10" s="40"/>
      <c r="M10" s="14"/>
      <c r="N10" s="8"/>
    </row>
    <row r="11" spans="1:14">
      <c r="A11" s="43" t="s">
        <v>30</v>
      </c>
      <c r="B11" s="349" t="s">
        <v>52</v>
      </c>
      <c r="C11" s="395"/>
      <c r="E11" s="61" t="s">
        <v>67</v>
      </c>
      <c r="F11" s="61" t="s">
        <v>54</v>
      </c>
      <c r="G11" s="259"/>
      <c r="H11" s="260"/>
      <c r="I11" s="256"/>
      <c r="J11" s="98"/>
      <c r="K11" s="98"/>
    </row>
    <row r="12" spans="1:14">
      <c r="A12" s="348" t="s">
        <v>107</v>
      </c>
      <c r="B12" s="1108" t="s">
        <v>26</v>
      </c>
      <c r="C12" s="48"/>
      <c r="D12" s="732" t="s">
        <v>193</v>
      </c>
      <c r="E12" s="202">
        <v>0.1</v>
      </c>
      <c r="F12" s="203" t="s">
        <v>61</v>
      </c>
      <c r="G12" s="812" t="s">
        <v>409</v>
      </c>
      <c r="H12" s="875"/>
      <c r="I12" s="256"/>
      <c r="J12" s="14"/>
      <c r="K12" s="14"/>
    </row>
    <row r="13" spans="1:14">
      <c r="A13" s="43" t="s">
        <v>48</v>
      </c>
      <c r="B13" s="1075" t="s">
        <v>26</v>
      </c>
      <c r="C13" s="634" t="s">
        <v>20</v>
      </c>
      <c r="G13" s="960">
        <v>1</v>
      </c>
      <c r="H13" s="887" t="s">
        <v>55</v>
      </c>
      <c r="I13" s="256"/>
    </row>
    <row r="14" spans="1:14">
      <c r="A14" s="348" t="s">
        <v>44</v>
      </c>
      <c r="B14" s="384"/>
      <c r="C14" s="344" t="s">
        <v>45</v>
      </c>
      <c r="D14" s="131" t="s">
        <v>20</v>
      </c>
      <c r="E14" s="43"/>
      <c r="F14" s="43"/>
      <c r="G14" s="960">
        <v>0.1</v>
      </c>
      <c r="H14" s="877" t="s">
        <v>61</v>
      </c>
    </row>
    <row r="15" spans="1:14" ht="15" customHeight="1">
      <c r="G15" s="110" t="s">
        <v>20</v>
      </c>
    </row>
    <row r="16" spans="1:14" ht="15" customHeight="1">
      <c r="A16" s="51" t="s">
        <v>22</v>
      </c>
      <c r="B16" s="136"/>
      <c r="C16" s="52"/>
      <c r="D16" s="52"/>
      <c r="E16" s="52"/>
      <c r="F16" s="51" t="s">
        <v>20</v>
      </c>
      <c r="G16" s="110"/>
    </row>
    <row r="17" spans="1:14" ht="15" customHeight="1" thickBot="1">
      <c r="A17" s="71" t="s">
        <v>10</v>
      </c>
      <c r="B17" s="72" t="s">
        <v>2</v>
      </c>
      <c r="C17" s="73"/>
      <c r="D17" s="137" t="s">
        <v>10</v>
      </c>
      <c r="E17" s="72" t="s">
        <v>3</v>
      </c>
      <c r="F17" s="83"/>
      <c r="G17" s="110"/>
    </row>
    <row r="18" spans="1:14" ht="14.25">
      <c r="A18" s="46" t="s">
        <v>73</v>
      </c>
      <c r="B18" s="205" t="s">
        <v>51</v>
      </c>
      <c r="C18" s="139"/>
      <c r="D18" s="140" t="s">
        <v>73</v>
      </c>
      <c r="E18" s="205" t="s">
        <v>51</v>
      </c>
      <c r="F18" s="139"/>
      <c r="G18" s="145"/>
      <c r="H18" s="145"/>
      <c r="I18" s="145"/>
      <c r="J18" s="145"/>
      <c r="K18" s="145"/>
      <c r="L18" s="145"/>
      <c r="M18" s="145"/>
      <c r="N18" s="145"/>
    </row>
    <row r="19" spans="1:14" ht="14.25">
      <c r="A19" s="33"/>
      <c r="B19" s="141"/>
      <c r="C19" s="139"/>
      <c r="D19" s="142"/>
      <c r="E19" s="141"/>
      <c r="F19" s="139"/>
      <c r="G19" s="145"/>
      <c r="H19" s="145"/>
      <c r="I19" s="145"/>
      <c r="J19" s="145"/>
      <c r="K19" s="145"/>
      <c r="L19" s="145"/>
      <c r="M19" s="145"/>
      <c r="N19" s="145"/>
    </row>
    <row r="20" spans="1:14">
      <c r="A20" s="46" t="s">
        <v>74</v>
      </c>
      <c r="B20" s="143" t="s">
        <v>31</v>
      </c>
      <c r="C20" s="45" t="s">
        <v>20</v>
      </c>
      <c r="D20" s="144" t="s">
        <v>75</v>
      </c>
      <c r="E20" s="143" t="s">
        <v>31</v>
      </c>
      <c r="F20" s="29" t="s">
        <v>20</v>
      </c>
      <c r="G20" s="146"/>
      <c r="H20" s="146"/>
      <c r="I20" s="146"/>
      <c r="J20" s="146"/>
      <c r="K20" s="146"/>
      <c r="L20" s="146"/>
      <c r="M20" s="146"/>
      <c r="N20" s="146"/>
    </row>
    <row r="21" spans="1:14">
      <c r="A21" s="32"/>
      <c r="B21" s="143"/>
      <c r="C21" s="45"/>
      <c r="D21" s="144"/>
      <c r="E21" s="143"/>
      <c r="F21" s="29"/>
    </row>
    <row r="22" spans="1:14">
      <c r="A22" s="46" t="s">
        <v>12</v>
      </c>
      <c r="B22" s="143" t="s">
        <v>31</v>
      </c>
      <c r="C22" s="45"/>
      <c r="D22" s="144" t="s">
        <v>12</v>
      </c>
      <c r="E22" s="143" t="s">
        <v>31</v>
      </c>
      <c r="F22" s="29"/>
    </row>
    <row r="23" spans="1:14">
      <c r="A23" s="54"/>
      <c r="B23" s="134"/>
      <c r="C23" s="28"/>
      <c r="D23" s="147"/>
      <c r="E23" s="43"/>
      <c r="F23" s="43"/>
    </row>
    <row r="24" spans="1:14">
      <c r="A24" s="33" t="s">
        <v>13</v>
      </c>
      <c r="B24" s="29"/>
      <c r="C24" s="28"/>
      <c r="D24" s="68" t="s">
        <v>13</v>
      </c>
      <c r="E24" s="45"/>
      <c r="F24" s="45"/>
    </row>
    <row r="25" spans="1:14" ht="15" customHeight="1">
      <c r="A25" s="32" t="s">
        <v>76</v>
      </c>
      <c r="B25" s="205" t="str">
        <f>B20</f>
        <v>not expected</v>
      </c>
      <c r="C25" s="28" t="s">
        <v>20</v>
      </c>
      <c r="D25" s="64" t="s">
        <v>77</v>
      </c>
      <c r="E25" s="206" t="str">
        <f>E20</f>
        <v>not expected</v>
      </c>
      <c r="F25" s="45" t="s">
        <v>20</v>
      </c>
    </row>
    <row r="26" spans="1:14" ht="15" customHeight="1">
      <c r="A26" s="32"/>
      <c r="B26" s="205"/>
      <c r="C26" s="28"/>
      <c r="D26" s="64"/>
      <c r="E26" s="207"/>
      <c r="F26" s="45"/>
    </row>
    <row r="27" spans="1:14" ht="15" customHeight="1" thickBot="1">
      <c r="A27" s="71" t="s">
        <v>11</v>
      </c>
      <c r="B27" s="208" t="s">
        <v>2</v>
      </c>
      <c r="C27" s="76"/>
      <c r="D27" s="80" t="s">
        <v>11</v>
      </c>
      <c r="E27" s="151" t="s">
        <v>3</v>
      </c>
      <c r="F27" s="81"/>
    </row>
    <row r="28" spans="1:14" ht="14.25">
      <c r="A28" s="46" t="s">
        <v>73</v>
      </c>
      <c r="B28" s="205" t="s">
        <v>51</v>
      </c>
      <c r="C28" s="139"/>
      <c r="D28" s="140" t="s">
        <v>73</v>
      </c>
      <c r="E28" s="205" t="s">
        <v>51</v>
      </c>
      <c r="F28" s="139"/>
    </row>
    <row r="29" spans="1:14">
      <c r="A29" s="33"/>
      <c r="B29" s="209"/>
      <c r="C29" s="75"/>
      <c r="D29" s="68"/>
      <c r="E29" s="153"/>
      <c r="F29" s="67"/>
      <c r="G29" s="100" t="s">
        <v>20</v>
      </c>
    </row>
    <row r="30" spans="1:14">
      <c r="A30" s="46" t="s">
        <v>74</v>
      </c>
      <c r="B30" s="209"/>
      <c r="C30" s="75"/>
      <c r="D30" s="144" t="s">
        <v>74</v>
      </c>
      <c r="E30" s="153"/>
      <c r="F30" s="67"/>
      <c r="G30" s="157" t="s">
        <v>20</v>
      </c>
    </row>
    <row r="31" spans="1:14">
      <c r="A31" s="41" t="s">
        <v>14</v>
      </c>
      <c r="B31" s="38">
        <v>0.01</v>
      </c>
      <c r="C31" s="42"/>
      <c r="D31" s="189" t="s">
        <v>35</v>
      </c>
      <c r="E31" s="387">
        <f>B36</f>
        <v>10</v>
      </c>
      <c r="F31" s="29" t="s">
        <v>18</v>
      </c>
      <c r="G31" s="213"/>
    </row>
    <row r="32" spans="1:14">
      <c r="A32" s="330" t="s">
        <v>158</v>
      </c>
      <c r="B32" s="727">
        <v>100</v>
      </c>
      <c r="C32" s="28" t="s">
        <v>20</v>
      </c>
      <c r="D32" s="156" t="s">
        <v>25</v>
      </c>
      <c r="E32" s="38">
        <f>E$12</f>
        <v>0.1</v>
      </c>
      <c r="F32" s="211" t="s">
        <v>20</v>
      </c>
      <c r="G32" s="213"/>
      <c r="H32" s="347" t="s">
        <v>406</v>
      </c>
    </row>
    <row r="33" spans="1:11">
      <c r="A33" s="30" t="s">
        <v>42</v>
      </c>
      <c r="C33" s="28" t="s">
        <v>41</v>
      </c>
      <c r="D33" s="212" t="s">
        <v>16</v>
      </c>
      <c r="E33" s="60">
        <f>E31*E32</f>
        <v>1</v>
      </c>
      <c r="F33" s="45" t="s">
        <v>18</v>
      </c>
      <c r="G33" s="213"/>
      <c r="H33" s="347" t="s">
        <v>398</v>
      </c>
    </row>
    <row r="34" spans="1:11" ht="24">
      <c r="A34" s="31" t="s">
        <v>129</v>
      </c>
      <c r="B34" s="47">
        <f>0.01*1000</f>
        <v>10</v>
      </c>
      <c r="C34" s="48" t="s">
        <v>80</v>
      </c>
      <c r="D34" s="386"/>
      <c r="E34" s="214"/>
      <c r="F34" s="45"/>
      <c r="G34" s="213"/>
    </row>
    <row r="35" spans="1:11" ht="12.75" customHeight="1">
      <c r="A35" s="1095" t="s">
        <v>82</v>
      </c>
      <c r="B35" s="47">
        <f>B34*B32</f>
        <v>1000</v>
      </c>
      <c r="C35" s="45" t="s">
        <v>125</v>
      </c>
      <c r="D35" s="386"/>
      <c r="E35" s="214"/>
      <c r="F35" s="45"/>
      <c r="G35" s="213"/>
    </row>
    <row r="36" spans="1:11">
      <c r="A36" s="31" t="s">
        <v>35</v>
      </c>
      <c r="B36" s="39">
        <f>B35*B31</f>
        <v>10</v>
      </c>
      <c r="C36" s="29" t="s">
        <v>81</v>
      </c>
      <c r="D36" s="386"/>
      <c r="E36" s="214"/>
      <c r="F36" s="45"/>
      <c r="G36" s="213"/>
    </row>
    <row r="37" spans="1:11">
      <c r="A37" s="41" t="s">
        <v>28</v>
      </c>
      <c r="B37" s="39">
        <f>B36</f>
        <v>10</v>
      </c>
      <c r="C37" s="29" t="s">
        <v>18</v>
      </c>
      <c r="D37" s="63" t="s">
        <v>36</v>
      </c>
      <c r="E37" s="60">
        <f>E33</f>
        <v>1</v>
      </c>
      <c r="F37" s="45" t="s">
        <v>18</v>
      </c>
      <c r="G37" s="213"/>
    </row>
    <row r="38" spans="1:11">
      <c r="A38" s="41"/>
      <c r="B38" s="210"/>
      <c r="C38" s="28"/>
      <c r="D38" s="159"/>
      <c r="E38" s="214"/>
      <c r="F38" s="162"/>
      <c r="G38" s="11"/>
    </row>
    <row r="39" spans="1:11">
      <c r="A39" s="215" t="s">
        <v>12</v>
      </c>
      <c r="B39" s="14"/>
      <c r="C39" s="28"/>
      <c r="D39" s="215" t="s">
        <v>12</v>
      </c>
      <c r="E39" s="214"/>
      <c r="F39" s="162"/>
      <c r="G39" s="11"/>
    </row>
    <row r="40" spans="1:11">
      <c r="A40" s="41" t="s">
        <v>14</v>
      </c>
      <c r="B40" s="38">
        <v>0.01</v>
      </c>
      <c r="C40" s="42"/>
      <c r="D40" s="155" t="s">
        <v>69</v>
      </c>
      <c r="E40" s="385">
        <f>B45</f>
        <v>10</v>
      </c>
      <c r="F40" s="29" t="s">
        <v>18</v>
      </c>
      <c r="G40" s="11"/>
    </row>
    <row r="41" spans="1:11">
      <c r="A41" s="330" t="s">
        <v>158</v>
      </c>
      <c r="B41" s="727">
        <v>100</v>
      </c>
      <c r="C41" s="28" t="s">
        <v>20</v>
      </c>
      <c r="D41" s="156" t="s">
        <v>25</v>
      </c>
      <c r="E41" s="38">
        <f>E$12</f>
        <v>0.1</v>
      </c>
      <c r="F41" s="211" t="s">
        <v>20</v>
      </c>
      <c r="G41" s="11"/>
      <c r="H41" s="347" t="s">
        <v>406</v>
      </c>
    </row>
    <row r="42" spans="1:11">
      <c r="A42" s="30" t="s">
        <v>42</v>
      </c>
      <c r="C42" s="28" t="s">
        <v>41</v>
      </c>
      <c r="D42" s="212" t="s">
        <v>16</v>
      </c>
      <c r="E42" s="60">
        <f>E40*E41</f>
        <v>1</v>
      </c>
      <c r="F42" s="45" t="s">
        <v>18</v>
      </c>
      <c r="G42" s="11"/>
      <c r="H42" s="347" t="s">
        <v>398</v>
      </c>
    </row>
    <row r="43" spans="1:11" ht="24">
      <c r="A43" s="31" t="s">
        <v>129</v>
      </c>
      <c r="B43" s="47">
        <f>0.01*1000</f>
        <v>10</v>
      </c>
      <c r="C43" s="48" t="s">
        <v>80</v>
      </c>
      <c r="D43" s="159"/>
      <c r="E43" s="214"/>
      <c r="F43" s="162"/>
      <c r="G43" s="11"/>
    </row>
    <row r="44" spans="1:11">
      <c r="A44" s="1095" t="s">
        <v>82</v>
      </c>
      <c r="B44" s="47">
        <f>B43*B41</f>
        <v>1000</v>
      </c>
      <c r="C44" s="45" t="s">
        <v>285</v>
      </c>
      <c r="D44" s="159"/>
      <c r="E44" s="214"/>
      <c r="F44" s="750"/>
      <c r="G44" s="11"/>
    </row>
    <row r="45" spans="1:11">
      <c r="A45" s="31" t="s">
        <v>35</v>
      </c>
      <c r="B45" s="39">
        <f>B44*B40</f>
        <v>10</v>
      </c>
      <c r="C45" s="29" t="s">
        <v>81</v>
      </c>
      <c r="D45" s="159"/>
      <c r="E45" s="214"/>
      <c r="F45" s="162"/>
      <c r="G45" s="11"/>
    </row>
    <row r="46" spans="1:11">
      <c r="A46" s="41" t="s">
        <v>28</v>
      </c>
      <c r="B46" s="39">
        <f>B45</f>
        <v>10</v>
      </c>
      <c r="C46" s="29" t="s">
        <v>18</v>
      </c>
      <c r="D46" s="303" t="s">
        <v>36</v>
      </c>
      <c r="E46" s="315">
        <f>E42</f>
        <v>1</v>
      </c>
      <c r="F46" s="279" t="s">
        <v>18</v>
      </c>
      <c r="H46" s="45" t="s">
        <v>20</v>
      </c>
    </row>
    <row r="47" spans="1:11">
      <c r="A47" s="160"/>
      <c r="B47" s="14"/>
      <c r="C47" s="110"/>
      <c r="D47" s="159"/>
      <c r="E47" s="214"/>
      <c r="F47" s="162"/>
      <c r="H47" s="45"/>
    </row>
    <row r="48" spans="1:11">
      <c r="A48" s="160"/>
      <c r="B48" s="14"/>
      <c r="C48" s="110"/>
      <c r="D48" s="159"/>
      <c r="E48" s="214"/>
      <c r="F48" s="45"/>
      <c r="I48" s="8"/>
      <c r="K48" s="8"/>
    </row>
    <row r="49" spans="1:12">
      <c r="A49" s="33" t="s">
        <v>13</v>
      </c>
      <c r="B49" s="161"/>
      <c r="C49" s="28"/>
      <c r="D49" s="68" t="s">
        <v>13</v>
      </c>
      <c r="E49" s="162"/>
      <c r="F49" s="45"/>
    </row>
    <row r="50" spans="1:12" ht="24">
      <c r="A50" s="32" t="s">
        <v>70</v>
      </c>
      <c r="B50" s="39">
        <f>B37+B46</f>
        <v>20</v>
      </c>
      <c r="C50" s="28" t="s">
        <v>18</v>
      </c>
      <c r="D50" s="64" t="s">
        <v>38</v>
      </c>
      <c r="E50" s="163">
        <f>E37+E46</f>
        <v>2</v>
      </c>
      <c r="F50" s="45" t="s">
        <v>18</v>
      </c>
      <c r="G50" s="8"/>
      <c r="H50" s="8"/>
      <c r="I50" s="8"/>
    </row>
    <row r="51" spans="1:12" ht="36">
      <c r="A51" s="32" t="s">
        <v>71</v>
      </c>
      <c r="B51" s="508"/>
      <c r="C51" s="28" t="s">
        <v>18</v>
      </c>
      <c r="D51" s="64" t="s">
        <v>47</v>
      </c>
      <c r="E51" s="508"/>
      <c r="F51" s="45" t="s">
        <v>18</v>
      </c>
    </row>
    <row r="52" spans="1:12">
      <c r="A52" s="164"/>
      <c r="B52" s="39"/>
      <c r="C52" s="29"/>
      <c r="D52" s="165"/>
      <c r="E52" s="166"/>
      <c r="F52" s="45"/>
      <c r="G52" t="s">
        <v>20</v>
      </c>
    </row>
    <row r="53" spans="1:12" s="766" customFormat="1" ht="12.75" customHeight="1">
      <c r="A53" s="788" t="s">
        <v>286</v>
      </c>
      <c r="B53" s="789"/>
      <c r="C53" s="632"/>
      <c r="E53" s="790"/>
      <c r="F53" s="790"/>
    </row>
    <row r="54" spans="1:12" s="766" customFormat="1" ht="53.25" customHeight="1">
      <c r="A54" s="1333" t="s">
        <v>130</v>
      </c>
      <c r="B54" s="1376"/>
      <c r="C54" s="1376"/>
      <c r="D54" s="1376"/>
      <c r="E54" s="1376"/>
      <c r="F54" s="1376"/>
      <c r="L54" s="766" t="s">
        <v>20</v>
      </c>
    </row>
    <row r="55" spans="1:12">
      <c r="A55" s="168"/>
      <c r="B55" s="168"/>
    </row>
    <row r="57" spans="1:12" s="1260" customFormat="1" ht="14.25" customHeight="1"/>
    <row r="58" spans="1:12" s="1260" customFormat="1" ht="14.25" customHeight="1"/>
    <row r="59" spans="1:12" s="1260" customFormat="1" ht="14.25" customHeight="1"/>
    <row r="60" spans="1:12" s="1260" customFormat="1" ht="14.25" customHeight="1"/>
    <row r="61" spans="1:12" s="1260" customFormat="1" ht="14.25" customHeight="1"/>
    <row r="62" spans="1:12" s="1260" customFormat="1" ht="14.25" customHeight="1"/>
    <row r="63" spans="1:12" s="1260" customFormat="1" ht="14.25" customHeight="1"/>
    <row r="64" spans="1:12" s="1260" customFormat="1" ht="14.25" customHeight="1"/>
    <row r="65" s="1260" customFormat="1" ht="14.25" customHeight="1"/>
    <row r="66" s="1260" customFormat="1" ht="14.25" customHeight="1"/>
    <row r="67" s="1260" customFormat="1" ht="14.25" customHeight="1"/>
    <row r="68" s="1260" customFormat="1" ht="14.25" customHeight="1"/>
    <row r="69" s="1260" customFormat="1" ht="14.25" customHeight="1"/>
    <row r="70" s="1260" customFormat="1" ht="14.25" customHeight="1"/>
    <row r="71" s="1260" customFormat="1" ht="14.25" customHeight="1"/>
    <row r="72" s="1260" customFormat="1" ht="14.25" customHeight="1"/>
    <row r="73" s="1260" customFormat="1" ht="14.25" customHeight="1"/>
    <row r="74" s="1260" customFormat="1" ht="14.25" customHeight="1"/>
    <row r="75" s="1260" customFormat="1" ht="14.25" customHeight="1"/>
    <row r="76" s="1260" customFormat="1" ht="14.25" customHeight="1"/>
    <row r="77" s="1260" customFormat="1" ht="14.25" customHeight="1"/>
    <row r="78" s="1260" customFormat="1" ht="14.25" customHeight="1"/>
    <row r="79" s="1260" customFormat="1" ht="14.25" customHeight="1"/>
    <row r="80" s="1260" customFormat="1" ht="14.25" customHeight="1"/>
    <row r="81" s="1260" customFormat="1" ht="14.25" customHeight="1"/>
    <row r="82" s="1260" customFormat="1" ht="14.25" customHeight="1"/>
    <row r="83" s="1260" customFormat="1" ht="14.25" customHeight="1"/>
    <row r="84" s="1260" customFormat="1" ht="14.25" customHeight="1"/>
    <row r="85" s="1260" customFormat="1" ht="14.25" customHeight="1"/>
    <row r="86" s="1260" customFormat="1" ht="14.25" customHeight="1"/>
    <row r="87" s="1260" customFormat="1" ht="14.25" customHeight="1"/>
    <row r="88" s="1260" customFormat="1" ht="14.25" customHeight="1"/>
    <row r="89" s="1260" customFormat="1" ht="14.25" customHeight="1"/>
    <row r="90" s="1260" customFormat="1" ht="14.25" customHeight="1"/>
    <row r="91" s="1260" customFormat="1" ht="14.25" customHeight="1"/>
    <row r="92" s="1260" customFormat="1" ht="14.25" customHeight="1"/>
    <row r="93" s="1260" customFormat="1" ht="14.25" customHeight="1"/>
    <row r="94" s="1260" customFormat="1" ht="14.25" customHeight="1"/>
    <row r="95" s="1260" customFormat="1" ht="14.25" customHeight="1"/>
    <row r="96" s="1260" customFormat="1" ht="14.25" customHeight="1"/>
    <row r="97" s="1260" customFormat="1" ht="14.25" customHeight="1"/>
    <row r="98" s="1260" customFormat="1" ht="14.25" customHeight="1"/>
    <row r="99" s="1260" customFormat="1" ht="14.25" customHeight="1"/>
    <row r="100" s="1260" customFormat="1" ht="14.25" customHeight="1"/>
    <row r="101" s="1260" customFormat="1" ht="14.25" customHeight="1"/>
    <row r="102" s="1260" customFormat="1" ht="14.25" customHeight="1"/>
    <row r="103" s="1260" customFormat="1" ht="14.25" customHeight="1"/>
    <row r="104" s="1260" customFormat="1" ht="14.25" customHeight="1"/>
    <row r="105" s="1260" customFormat="1" ht="14.25" customHeight="1"/>
    <row r="106" s="1260" customFormat="1" ht="14.25" customHeight="1"/>
    <row r="107" s="1260" customFormat="1" ht="14.25" customHeight="1"/>
    <row r="108" s="1260" customFormat="1" ht="14.25" customHeight="1"/>
    <row r="109" s="1260" customFormat="1" ht="14.25" customHeight="1"/>
    <row r="110" s="1260" customFormat="1" ht="14.25" customHeight="1"/>
    <row r="111" s="1260" customFormat="1" ht="14.25" customHeight="1"/>
    <row r="112" s="1260" customFormat="1" ht="14.25" customHeight="1"/>
    <row r="113" s="1260" customFormat="1" ht="14.25" customHeight="1"/>
    <row r="114" s="1260" customFormat="1" ht="14.25" customHeight="1"/>
    <row r="115" s="1260" customFormat="1" ht="14.25" customHeight="1"/>
    <row r="116" s="1260" customFormat="1" ht="14.25" customHeight="1"/>
    <row r="117" s="1260" customFormat="1" ht="14.25" customHeight="1"/>
    <row r="118" s="1260" customFormat="1" ht="14.25" customHeight="1"/>
    <row r="119" s="1260" customFormat="1" ht="14.25" customHeight="1"/>
    <row r="120" s="1260" customFormat="1" ht="14.25" customHeight="1"/>
    <row r="121" s="1260" customFormat="1" ht="14.25" customHeight="1"/>
    <row r="122" s="1260" customFormat="1" ht="14.25" customHeight="1"/>
    <row r="123" s="1260" customFormat="1" ht="14.25" customHeight="1"/>
    <row r="124" s="1260" customFormat="1" ht="14.25" customHeight="1"/>
    <row r="125" s="1260" customFormat="1" ht="14.25" customHeight="1"/>
    <row r="126" s="1260" customFormat="1" ht="14.25" customHeight="1"/>
    <row r="127" s="1260" customFormat="1" ht="14.25" customHeight="1"/>
    <row r="128" s="1260" customFormat="1" ht="14.25" customHeight="1"/>
    <row r="129" s="1260" customFormat="1" ht="14.25" customHeight="1"/>
    <row r="130" s="1260" customFormat="1" ht="14.25" customHeight="1"/>
    <row r="131" s="1260" customFormat="1" ht="14.25" customHeight="1"/>
    <row r="132" s="1260" customFormat="1" ht="14.25" customHeight="1"/>
    <row r="133" s="1260" customFormat="1" ht="14.25" customHeight="1"/>
    <row r="134" s="1260" customFormat="1" ht="14.25" customHeight="1"/>
    <row r="135" s="1260" customFormat="1" ht="14.25" customHeight="1"/>
    <row r="136" s="1260" customFormat="1" ht="14.25" customHeight="1"/>
    <row r="137" s="1260" customFormat="1" ht="14.25" customHeight="1"/>
    <row r="138" s="1260" customFormat="1" ht="14.25" customHeight="1"/>
    <row r="139" s="1260" customFormat="1" ht="14.25" customHeight="1"/>
    <row r="140" s="1260" customFormat="1" ht="14.25" customHeight="1"/>
    <row r="141" s="1260" customFormat="1" ht="14.25" customHeight="1"/>
    <row r="142" s="1260" customFormat="1" ht="14.25" customHeight="1"/>
    <row r="143" s="1260" customFormat="1" ht="14.25" customHeight="1"/>
    <row r="144" s="1260" customFormat="1" ht="14.25" customHeight="1"/>
    <row r="145" s="1260" customFormat="1" ht="14.25" customHeight="1"/>
    <row r="146" s="1260" customFormat="1" ht="14.25" customHeight="1"/>
    <row r="147" s="1260" customFormat="1" ht="14.25" customHeight="1"/>
    <row r="148" s="1260" customFormat="1" ht="14.25" customHeight="1"/>
    <row r="149" s="1260" customFormat="1" ht="14.25" customHeight="1"/>
    <row r="150" s="1260" customFormat="1" ht="14.25" customHeight="1"/>
    <row r="151" s="1260" customFormat="1" ht="14.25" customHeight="1"/>
    <row r="152" s="1260" customFormat="1" ht="14.25" customHeight="1"/>
    <row r="153" s="1260" customFormat="1" ht="14.25" customHeight="1"/>
    <row r="154" s="1260" customFormat="1" ht="14.25" customHeight="1"/>
    <row r="155" s="1260" customFormat="1" ht="14.25" customHeight="1"/>
    <row r="156" s="1260" customFormat="1" ht="14.25" customHeight="1"/>
    <row r="157" s="1260" customFormat="1" ht="14.25" customHeight="1"/>
    <row r="158" s="1260" customFormat="1" ht="14.25" customHeight="1"/>
    <row r="159" s="1260" customFormat="1" ht="14.25" customHeight="1"/>
    <row r="160" s="1260" customFormat="1" ht="14.25" customHeight="1"/>
    <row r="161" s="1260" customFormat="1" ht="14.25" customHeight="1"/>
    <row r="162" s="1260" customFormat="1" ht="14.25" customHeight="1"/>
    <row r="163" s="1260" customFormat="1" ht="14.25" customHeight="1"/>
    <row r="164" s="1260" customFormat="1" ht="14.25" customHeight="1"/>
    <row r="165" s="1260" customFormat="1" ht="14.25" customHeight="1"/>
    <row r="166" s="1260" customFormat="1" ht="14.25" customHeight="1"/>
    <row r="167" s="1260" customFormat="1" ht="14.25" customHeight="1"/>
    <row r="168" s="1260" customFormat="1" ht="14.25" customHeight="1"/>
    <row r="169" s="1260" customFormat="1" ht="14.25" customHeight="1"/>
    <row r="170" s="1260" customFormat="1" ht="14.25" customHeight="1"/>
    <row r="171" s="1260" customFormat="1" ht="14.25" customHeight="1"/>
    <row r="172" s="1260" customFormat="1" ht="14.25" customHeight="1"/>
    <row r="173" s="1260" customFormat="1" ht="14.25" customHeight="1"/>
    <row r="174" s="1260" customFormat="1" ht="14.25" customHeight="1"/>
    <row r="175" s="1260" customFormat="1" ht="14.25" customHeight="1"/>
    <row r="176" s="1260" customFormat="1" ht="14.25" customHeight="1"/>
    <row r="177" s="1260" customFormat="1" ht="14.25" customHeight="1"/>
    <row r="178" s="1260" customFormat="1" ht="14.25" customHeight="1"/>
    <row r="179" s="1260" customFormat="1" ht="14.25" customHeight="1"/>
    <row r="180" s="1260" customFormat="1" ht="14.25" customHeight="1"/>
    <row r="181" s="1260" customFormat="1" ht="14.25" customHeight="1"/>
    <row r="182" s="1260" customFormat="1" ht="14.25" customHeight="1"/>
    <row r="183" s="1260" customFormat="1" ht="14.25" customHeight="1"/>
    <row r="184" s="1260" customFormat="1" ht="14.25" customHeight="1"/>
    <row r="185" s="1260" customFormat="1" ht="14.25" customHeight="1"/>
    <row r="186" s="1260" customFormat="1" ht="14.25" customHeight="1"/>
    <row r="187" s="1260" customFormat="1" ht="14.25" customHeight="1"/>
    <row r="188" s="1260" customFormat="1" ht="14.25" customHeight="1"/>
    <row r="189" s="1260" customFormat="1" ht="14.25" customHeight="1"/>
    <row r="190" s="1260" customFormat="1" ht="14.25" customHeight="1"/>
    <row r="191" s="1260" customFormat="1" ht="14.25" customHeight="1"/>
    <row r="192" s="1260" customFormat="1" ht="14.25" customHeight="1"/>
    <row r="193" s="1260" customFormat="1" ht="14.25" customHeight="1"/>
    <row r="194" s="1260" customFormat="1" ht="14.25" customHeight="1"/>
    <row r="195" s="1260" customFormat="1" ht="14.25" customHeight="1"/>
    <row r="196" s="1260" customFormat="1" ht="14.25" customHeight="1"/>
    <row r="197" s="1260" customFormat="1" ht="14.25" customHeight="1"/>
    <row r="198" s="1260" customFormat="1" ht="14.25" customHeight="1"/>
    <row r="199" s="1260" customFormat="1" ht="14.25" customHeight="1"/>
    <row r="200" s="1260" customFormat="1" ht="14.25" customHeight="1"/>
    <row r="201" s="1260" customFormat="1" ht="14.25" customHeight="1"/>
    <row r="202" s="1260" customFormat="1" ht="14.25" customHeight="1"/>
    <row r="203" s="1260" customFormat="1" ht="14.25" customHeight="1"/>
    <row r="204" s="1260" customFormat="1" ht="14.25" customHeight="1"/>
    <row r="205" s="1260" customFormat="1" ht="14.25" customHeight="1"/>
    <row r="206" s="1260" customFormat="1" ht="14.25" customHeight="1"/>
    <row r="207" s="1260" customFormat="1" ht="14.25" customHeight="1"/>
    <row r="208" s="1260" customFormat="1" ht="14.25" customHeight="1"/>
    <row r="209" s="1260" customFormat="1" ht="14.25" customHeight="1"/>
    <row r="210" s="1260" customFormat="1" ht="14.25" customHeight="1"/>
    <row r="211" s="1260" customFormat="1" ht="14.25" customHeight="1"/>
    <row r="212" s="1260" customFormat="1" ht="14.25" customHeight="1"/>
    <row r="213" s="1260" customFormat="1" ht="14.25" customHeight="1"/>
    <row r="214" s="1260" customFormat="1" ht="14.25" customHeight="1"/>
    <row r="215" s="1260" customFormat="1" ht="14.25" customHeight="1"/>
    <row r="216" s="1260" customFormat="1" ht="14.25" customHeight="1"/>
    <row r="217" s="1260" customFormat="1" ht="14.25" customHeight="1"/>
    <row r="218" s="1260" customFormat="1" ht="14.25" customHeight="1"/>
    <row r="219" s="1260" customFormat="1" ht="14.25" customHeight="1"/>
    <row r="220" s="1260" customFormat="1" ht="14.25" customHeight="1"/>
    <row r="221" s="1260" customFormat="1" ht="14.25" customHeight="1"/>
    <row r="222" s="1260" customFormat="1" ht="14.25" customHeight="1"/>
    <row r="223" s="1260" customFormat="1" ht="14.25" customHeight="1"/>
    <row r="224" s="1260" customFormat="1" ht="14.25" customHeight="1"/>
    <row r="225" s="1260" customFormat="1" ht="14.25" customHeight="1"/>
    <row r="226" s="1260" customFormat="1" ht="14.25" customHeight="1"/>
    <row r="227" s="1260" customFormat="1" ht="14.25" customHeight="1"/>
    <row r="228" s="1260" customFormat="1" ht="14.25" customHeight="1"/>
    <row r="229" s="1260" customFormat="1" ht="14.25" customHeight="1"/>
    <row r="230" s="1260" customFormat="1" ht="14.25" customHeight="1"/>
    <row r="231" s="1260" customFormat="1" ht="14.25" customHeight="1"/>
    <row r="232" s="1260" customFormat="1" ht="14.25" customHeight="1"/>
    <row r="233" s="1260" customFormat="1" ht="14.25" customHeight="1"/>
    <row r="234" s="1260" customFormat="1" ht="14.25" customHeight="1"/>
    <row r="235" s="1260" customFormat="1" ht="14.25" customHeight="1"/>
    <row r="236" s="1260" customFormat="1" ht="14.25" customHeight="1"/>
    <row r="237" s="1260" customFormat="1" ht="14.25" customHeight="1"/>
    <row r="238" s="1260" customFormat="1" ht="14.25" customHeight="1"/>
    <row r="239" s="1260" customFormat="1" ht="14.25" customHeight="1"/>
    <row r="240" s="1260" customFormat="1" ht="14.25" customHeight="1"/>
    <row r="241" s="1260" customFormat="1" ht="14.25" customHeight="1"/>
    <row r="242" s="1260" customFormat="1" ht="14.25" customHeight="1"/>
    <row r="243" s="1260" customFormat="1" ht="14.25" customHeight="1"/>
    <row r="244" s="1260" customFormat="1" ht="14.25" customHeight="1"/>
    <row r="245" s="1260" customFormat="1" ht="14.25" customHeight="1"/>
    <row r="246" s="1260" customFormat="1" ht="14.25" customHeight="1"/>
    <row r="247" s="1260" customFormat="1" ht="14.25" customHeight="1"/>
    <row r="248" s="1260" customFormat="1" ht="14.25" customHeight="1"/>
    <row r="249" s="1260" customFormat="1" ht="14.25" customHeight="1"/>
    <row r="250" s="1260" customFormat="1" ht="14.25" customHeight="1"/>
    <row r="251" s="1260" customFormat="1" ht="14.25" customHeight="1"/>
    <row r="252" s="1260" customFormat="1" ht="14.25" customHeight="1"/>
    <row r="253" s="1260" customFormat="1" ht="14.25" customHeight="1"/>
    <row r="254" s="1260" customFormat="1" ht="14.25" customHeight="1"/>
    <row r="255" s="1260" customFormat="1" ht="14.25" customHeight="1"/>
    <row r="256" s="1260" customFormat="1" ht="14.25" customHeight="1"/>
    <row r="257" s="1260" customFormat="1" ht="14.25" customHeight="1"/>
    <row r="258" s="1260" customFormat="1" ht="14.25" customHeight="1"/>
    <row r="259" s="1260" customFormat="1" ht="14.25" customHeight="1"/>
    <row r="260" s="1260" customFormat="1" ht="14.25" customHeight="1"/>
    <row r="261" s="1260" customFormat="1" ht="14.25" customHeight="1"/>
    <row r="262" s="1260" customFormat="1" ht="14.25" customHeight="1"/>
    <row r="263" s="1260" customFormat="1" ht="14.25" customHeight="1"/>
    <row r="264" s="1260" customFormat="1" ht="14.25" customHeight="1"/>
    <row r="265" s="1260" customFormat="1" ht="14.25" customHeight="1"/>
    <row r="266" s="1260" customFormat="1" ht="14.25" customHeight="1"/>
    <row r="267" s="1260" customFormat="1" ht="14.25" customHeight="1"/>
    <row r="268" s="1260" customFormat="1" ht="14.25" customHeight="1"/>
    <row r="269" s="1260" customFormat="1" ht="14.25" customHeight="1"/>
    <row r="270" s="1260" customFormat="1" ht="14.25" customHeight="1"/>
    <row r="271" s="1260" customFormat="1" ht="14.25" customHeight="1"/>
    <row r="272" s="1260" customFormat="1" ht="14.25" customHeight="1"/>
    <row r="273" s="1260" customFormat="1" ht="14.25" customHeight="1"/>
    <row r="274" s="1260" customFormat="1" ht="14.25" customHeight="1"/>
    <row r="275" s="1260" customFormat="1" ht="14.25" customHeight="1"/>
    <row r="276" s="1260" customFormat="1" ht="14.25" customHeight="1"/>
    <row r="277" s="1260" customFormat="1" ht="14.25" customHeight="1"/>
    <row r="278" s="1260" customFormat="1" ht="14.25" customHeight="1"/>
    <row r="279" s="1260" customFormat="1" ht="14.25" customHeight="1"/>
    <row r="280" s="1260" customFormat="1" ht="14.25" customHeight="1"/>
    <row r="281" s="1260" customFormat="1" ht="14.25" customHeight="1"/>
    <row r="282" s="1260" customFormat="1" ht="14.25" customHeight="1"/>
    <row r="283" s="1260" customFormat="1" ht="14.25" customHeight="1"/>
    <row r="284" s="1260" customFormat="1" ht="14.25" customHeight="1"/>
    <row r="285" s="1260" customFormat="1" ht="14.25" customHeight="1"/>
    <row r="286" s="1260" customFormat="1" ht="14.25" customHeight="1"/>
    <row r="287" s="1260" customFormat="1" ht="14.25" customHeight="1"/>
    <row r="288" s="1260" customFormat="1" ht="14.25" customHeight="1"/>
    <row r="289" s="1260" customFormat="1" ht="14.25" customHeight="1"/>
    <row r="290" s="1260" customFormat="1" ht="14.25" customHeight="1"/>
    <row r="291" s="1260" customFormat="1" ht="14.25" customHeight="1"/>
    <row r="292" s="1260" customFormat="1" ht="14.25" customHeight="1"/>
    <row r="293" s="1260" customFormat="1" ht="14.25" customHeight="1"/>
    <row r="294" s="1260" customFormat="1" ht="14.25" customHeight="1"/>
    <row r="295" s="1260" customFormat="1" ht="14.25" customHeight="1"/>
    <row r="296" s="1260" customFormat="1" ht="14.25" customHeight="1"/>
    <row r="297" s="1260" customFormat="1" ht="14.25" customHeight="1"/>
    <row r="298" s="1260" customFormat="1" ht="14.25" customHeight="1"/>
    <row r="299" s="1260" customFormat="1" ht="14.25" customHeight="1"/>
    <row r="300" s="1260" customFormat="1" ht="14.25" customHeight="1"/>
    <row r="301" s="1260" customFormat="1" ht="14.25" customHeight="1"/>
    <row r="302" s="1260" customFormat="1" ht="14.25" customHeight="1"/>
    <row r="303" s="1260" customFormat="1" ht="14.25" customHeight="1"/>
    <row r="304" s="1260" customFormat="1" ht="14.25" customHeight="1"/>
    <row r="305" s="1260" customFormat="1" ht="14.25" customHeight="1"/>
    <row r="306" s="1260" customFormat="1" ht="14.25" customHeight="1"/>
    <row r="307" s="1260" customFormat="1" ht="14.25" customHeight="1"/>
    <row r="308" s="1260" customFormat="1" ht="14.25" customHeight="1"/>
    <row r="309" s="1260" customFormat="1" ht="14.25" customHeight="1"/>
    <row r="310" s="1260" customFormat="1" ht="14.25" customHeight="1"/>
    <row r="311" s="1260" customFormat="1" ht="14.25" customHeight="1"/>
    <row r="312" s="1260" customFormat="1" ht="14.25" customHeight="1"/>
    <row r="313" s="1260" customFormat="1" ht="14.25" customHeight="1"/>
    <row r="314" s="1260" customFormat="1" ht="14.25" customHeight="1"/>
    <row r="315" s="1260" customFormat="1" ht="14.25" customHeight="1"/>
    <row r="316" s="1260" customFormat="1" ht="14.25" customHeight="1"/>
    <row r="317" s="1260" customFormat="1" ht="14.25" customHeight="1"/>
    <row r="318" s="1260" customFormat="1" ht="14.25" customHeight="1"/>
    <row r="319" s="1260" customFormat="1" ht="14.25" customHeight="1"/>
    <row r="320" s="1260" customFormat="1" ht="14.25" customHeight="1"/>
    <row r="321" s="1260" customFormat="1" ht="14.25" customHeight="1"/>
    <row r="322" s="1260" customFormat="1" ht="14.25" customHeight="1"/>
    <row r="323" s="1260" customFormat="1" ht="14.25" customHeight="1"/>
    <row r="324" s="1260" customFormat="1" ht="14.25" customHeight="1"/>
    <row r="325" s="1260" customFormat="1" ht="14.25" customHeight="1"/>
    <row r="326" s="1260" customFormat="1" ht="14.25" customHeight="1"/>
    <row r="327" s="1260" customFormat="1" ht="14.25" customHeight="1"/>
  </sheetData>
  <mergeCells count="4">
    <mergeCell ref="B4:D4"/>
    <mergeCell ref="B5:C5"/>
    <mergeCell ref="B6:C6"/>
    <mergeCell ref="A54:F54"/>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W290"/>
  <sheetViews>
    <sheetView workbookViewId="0"/>
  </sheetViews>
  <sheetFormatPr baseColWidth="10" defaultRowHeight="12.75"/>
  <cols>
    <col min="1" max="1" width="30.5703125" style="237" customWidth="1"/>
    <col min="2" max="2" width="14.42578125" style="237" customWidth="1"/>
    <col min="3" max="3" width="17.28515625" style="237" customWidth="1"/>
    <col min="4" max="4" width="28.7109375" style="237" customWidth="1"/>
    <col min="5" max="5" width="15" style="236" customWidth="1"/>
    <col min="6" max="6" width="15" style="237" customWidth="1"/>
    <col min="7" max="7" width="5.5703125" style="237" customWidth="1"/>
    <col min="8" max="8" width="30.85546875" style="237" customWidth="1"/>
    <col min="9" max="9" width="11.42578125" style="237" customWidth="1"/>
    <col min="10" max="10" width="11.42578125" style="237"/>
    <col min="11" max="11" width="13.85546875" style="237" customWidth="1"/>
    <col min="12" max="12" width="32.140625" style="237" customWidth="1"/>
    <col min="13" max="13" width="11.42578125" style="237" customWidth="1"/>
    <col min="14" max="256" width="11.42578125" style="237"/>
    <col min="257" max="257" width="29.140625" style="237" customWidth="1"/>
    <col min="258" max="258" width="14.42578125" style="237" customWidth="1"/>
    <col min="259" max="259" width="17.28515625" style="237" customWidth="1"/>
    <col min="260" max="260" width="29" style="237" customWidth="1"/>
    <col min="261" max="261" width="14.85546875" style="237" customWidth="1"/>
    <col min="262" max="262" width="17.85546875" style="237" customWidth="1"/>
    <col min="263" max="263" width="6.5703125" style="237" customWidth="1"/>
    <col min="264" max="264" width="10.28515625" style="237" bestFit="1" customWidth="1"/>
    <col min="265" max="265" width="12.42578125" style="237" bestFit="1" customWidth="1"/>
    <col min="266" max="512" width="11.42578125" style="237"/>
    <col min="513" max="513" width="29.140625" style="237" customWidth="1"/>
    <col min="514" max="514" width="14.42578125" style="237" customWidth="1"/>
    <col min="515" max="515" width="17.28515625" style="237" customWidth="1"/>
    <col min="516" max="516" width="29" style="237" customWidth="1"/>
    <col min="517" max="517" width="14.85546875" style="237" customWidth="1"/>
    <col min="518" max="518" width="17.85546875" style="237" customWidth="1"/>
    <col min="519" max="519" width="6.5703125" style="237" customWidth="1"/>
    <col min="520" max="520" width="10.28515625" style="237" bestFit="1" customWidth="1"/>
    <col min="521" max="521" width="12.42578125" style="237" bestFit="1" customWidth="1"/>
    <col min="522" max="768" width="11.42578125" style="237"/>
    <col min="769" max="769" width="29.140625" style="237" customWidth="1"/>
    <col min="770" max="770" width="14.42578125" style="237" customWidth="1"/>
    <col min="771" max="771" width="17.28515625" style="237" customWidth="1"/>
    <col min="772" max="772" width="29" style="237" customWidth="1"/>
    <col min="773" max="773" width="14.85546875" style="237" customWidth="1"/>
    <col min="774" max="774" width="17.85546875" style="237" customWidth="1"/>
    <col min="775" max="775" width="6.5703125" style="237" customWidth="1"/>
    <col min="776" max="776" width="10.28515625" style="237" bestFit="1" customWidth="1"/>
    <col min="777" max="777" width="12.42578125" style="237" bestFit="1" customWidth="1"/>
    <col min="778" max="1024" width="11.42578125" style="237"/>
    <col min="1025" max="1025" width="29.140625" style="237" customWidth="1"/>
    <col min="1026" max="1026" width="14.42578125" style="237" customWidth="1"/>
    <col min="1027" max="1027" width="17.28515625" style="237" customWidth="1"/>
    <col min="1028" max="1028" width="29" style="237" customWidth="1"/>
    <col min="1029" max="1029" width="14.85546875" style="237" customWidth="1"/>
    <col min="1030" max="1030" width="17.85546875" style="237" customWidth="1"/>
    <col min="1031" max="1031" width="6.5703125" style="237" customWidth="1"/>
    <col min="1032" max="1032" width="10.28515625" style="237" bestFit="1" customWidth="1"/>
    <col min="1033" max="1033" width="12.42578125" style="237" bestFit="1" customWidth="1"/>
    <col min="1034" max="1280" width="11.42578125" style="237"/>
    <col min="1281" max="1281" width="29.140625" style="237" customWidth="1"/>
    <col min="1282" max="1282" width="14.42578125" style="237" customWidth="1"/>
    <col min="1283" max="1283" width="17.28515625" style="237" customWidth="1"/>
    <col min="1284" max="1284" width="29" style="237" customWidth="1"/>
    <col min="1285" max="1285" width="14.85546875" style="237" customWidth="1"/>
    <col min="1286" max="1286" width="17.85546875" style="237" customWidth="1"/>
    <col min="1287" max="1287" width="6.5703125" style="237" customWidth="1"/>
    <col min="1288" max="1288" width="10.28515625" style="237" bestFit="1" customWidth="1"/>
    <col min="1289" max="1289" width="12.42578125" style="237" bestFit="1" customWidth="1"/>
    <col min="1290" max="1536" width="11.42578125" style="237"/>
    <col min="1537" max="1537" width="29.140625" style="237" customWidth="1"/>
    <col min="1538" max="1538" width="14.42578125" style="237" customWidth="1"/>
    <col min="1539" max="1539" width="17.28515625" style="237" customWidth="1"/>
    <col min="1540" max="1540" width="29" style="237" customWidth="1"/>
    <col min="1541" max="1541" width="14.85546875" style="237" customWidth="1"/>
    <col min="1542" max="1542" width="17.85546875" style="237" customWidth="1"/>
    <col min="1543" max="1543" width="6.5703125" style="237" customWidth="1"/>
    <col min="1544" max="1544" width="10.28515625" style="237" bestFit="1" customWidth="1"/>
    <col min="1545" max="1545" width="12.42578125" style="237" bestFit="1" customWidth="1"/>
    <col min="1546" max="1792" width="11.42578125" style="237"/>
    <col min="1793" max="1793" width="29.140625" style="237" customWidth="1"/>
    <col min="1794" max="1794" width="14.42578125" style="237" customWidth="1"/>
    <col min="1795" max="1795" width="17.28515625" style="237" customWidth="1"/>
    <col min="1796" max="1796" width="29" style="237" customWidth="1"/>
    <col min="1797" max="1797" width="14.85546875" style="237" customWidth="1"/>
    <col min="1798" max="1798" width="17.85546875" style="237" customWidth="1"/>
    <col min="1799" max="1799" width="6.5703125" style="237" customWidth="1"/>
    <col min="1800" max="1800" width="10.28515625" style="237" bestFit="1" customWidth="1"/>
    <col min="1801" max="1801" width="12.42578125" style="237" bestFit="1" customWidth="1"/>
    <col min="1802" max="2048" width="11.42578125" style="237"/>
    <col min="2049" max="2049" width="29.140625" style="237" customWidth="1"/>
    <col min="2050" max="2050" width="14.42578125" style="237" customWidth="1"/>
    <col min="2051" max="2051" width="17.28515625" style="237" customWidth="1"/>
    <col min="2052" max="2052" width="29" style="237" customWidth="1"/>
    <col min="2053" max="2053" width="14.85546875" style="237" customWidth="1"/>
    <col min="2054" max="2054" width="17.85546875" style="237" customWidth="1"/>
    <col min="2055" max="2055" width="6.5703125" style="237" customWidth="1"/>
    <col min="2056" max="2056" width="10.28515625" style="237" bestFit="1" customWidth="1"/>
    <col min="2057" max="2057" width="12.42578125" style="237" bestFit="1" customWidth="1"/>
    <col min="2058" max="2304" width="11.42578125" style="237"/>
    <col min="2305" max="2305" width="29.140625" style="237" customWidth="1"/>
    <col min="2306" max="2306" width="14.42578125" style="237" customWidth="1"/>
    <col min="2307" max="2307" width="17.28515625" style="237" customWidth="1"/>
    <col min="2308" max="2308" width="29" style="237" customWidth="1"/>
    <col min="2309" max="2309" width="14.85546875" style="237" customWidth="1"/>
    <col min="2310" max="2310" width="17.85546875" style="237" customWidth="1"/>
    <col min="2311" max="2311" width="6.5703125" style="237" customWidth="1"/>
    <col min="2312" max="2312" width="10.28515625" style="237" bestFit="1" customWidth="1"/>
    <col min="2313" max="2313" width="12.42578125" style="237" bestFit="1" customWidth="1"/>
    <col min="2314" max="2560" width="11.42578125" style="237"/>
    <col min="2561" max="2561" width="29.140625" style="237" customWidth="1"/>
    <col min="2562" max="2562" width="14.42578125" style="237" customWidth="1"/>
    <col min="2563" max="2563" width="17.28515625" style="237" customWidth="1"/>
    <col min="2564" max="2564" width="29" style="237" customWidth="1"/>
    <col min="2565" max="2565" width="14.85546875" style="237" customWidth="1"/>
    <col min="2566" max="2566" width="17.85546875" style="237" customWidth="1"/>
    <col min="2567" max="2567" width="6.5703125" style="237" customWidth="1"/>
    <col min="2568" max="2568" width="10.28515625" style="237" bestFit="1" customWidth="1"/>
    <col min="2569" max="2569" width="12.42578125" style="237" bestFit="1" customWidth="1"/>
    <col min="2570" max="2816" width="11.42578125" style="237"/>
    <col min="2817" max="2817" width="29.140625" style="237" customWidth="1"/>
    <col min="2818" max="2818" width="14.42578125" style="237" customWidth="1"/>
    <col min="2819" max="2819" width="17.28515625" style="237" customWidth="1"/>
    <col min="2820" max="2820" width="29" style="237" customWidth="1"/>
    <col min="2821" max="2821" width="14.85546875" style="237" customWidth="1"/>
    <col min="2822" max="2822" width="17.85546875" style="237" customWidth="1"/>
    <col min="2823" max="2823" width="6.5703125" style="237" customWidth="1"/>
    <col min="2824" max="2824" width="10.28515625" style="237" bestFit="1" customWidth="1"/>
    <col min="2825" max="2825" width="12.42578125" style="237" bestFit="1" customWidth="1"/>
    <col min="2826" max="3072" width="11.42578125" style="237"/>
    <col min="3073" max="3073" width="29.140625" style="237" customWidth="1"/>
    <col min="3074" max="3074" width="14.42578125" style="237" customWidth="1"/>
    <col min="3075" max="3075" width="17.28515625" style="237" customWidth="1"/>
    <col min="3076" max="3076" width="29" style="237" customWidth="1"/>
    <col min="3077" max="3077" width="14.85546875" style="237" customWidth="1"/>
    <col min="3078" max="3078" width="17.85546875" style="237" customWidth="1"/>
    <col min="3079" max="3079" width="6.5703125" style="237" customWidth="1"/>
    <col min="3080" max="3080" width="10.28515625" style="237" bestFit="1" customWidth="1"/>
    <col min="3081" max="3081" width="12.42578125" style="237" bestFit="1" customWidth="1"/>
    <col min="3082" max="3328" width="11.42578125" style="237"/>
    <col min="3329" max="3329" width="29.140625" style="237" customWidth="1"/>
    <col min="3330" max="3330" width="14.42578125" style="237" customWidth="1"/>
    <col min="3331" max="3331" width="17.28515625" style="237" customWidth="1"/>
    <col min="3332" max="3332" width="29" style="237" customWidth="1"/>
    <col min="3333" max="3333" width="14.85546875" style="237" customWidth="1"/>
    <col min="3334" max="3334" width="17.85546875" style="237" customWidth="1"/>
    <col min="3335" max="3335" width="6.5703125" style="237" customWidth="1"/>
    <col min="3336" max="3336" width="10.28515625" style="237" bestFit="1" customWidth="1"/>
    <col min="3337" max="3337" width="12.42578125" style="237" bestFit="1" customWidth="1"/>
    <col min="3338" max="3584" width="11.42578125" style="237"/>
    <col min="3585" max="3585" width="29.140625" style="237" customWidth="1"/>
    <col min="3586" max="3586" width="14.42578125" style="237" customWidth="1"/>
    <col min="3587" max="3587" width="17.28515625" style="237" customWidth="1"/>
    <col min="3588" max="3588" width="29" style="237" customWidth="1"/>
    <col min="3589" max="3589" width="14.85546875" style="237" customWidth="1"/>
    <col min="3590" max="3590" width="17.85546875" style="237" customWidth="1"/>
    <col min="3591" max="3591" width="6.5703125" style="237" customWidth="1"/>
    <col min="3592" max="3592" width="10.28515625" style="237" bestFit="1" customWidth="1"/>
    <col min="3593" max="3593" width="12.42578125" style="237" bestFit="1" customWidth="1"/>
    <col min="3594" max="3840" width="11.42578125" style="237"/>
    <col min="3841" max="3841" width="29.140625" style="237" customWidth="1"/>
    <col min="3842" max="3842" width="14.42578125" style="237" customWidth="1"/>
    <col min="3843" max="3843" width="17.28515625" style="237" customWidth="1"/>
    <col min="3844" max="3844" width="29" style="237" customWidth="1"/>
    <col min="3845" max="3845" width="14.85546875" style="237" customWidth="1"/>
    <col min="3846" max="3846" width="17.85546875" style="237" customWidth="1"/>
    <col min="3847" max="3847" width="6.5703125" style="237" customWidth="1"/>
    <col min="3848" max="3848" width="10.28515625" style="237" bestFit="1" customWidth="1"/>
    <col min="3849" max="3849" width="12.42578125" style="237" bestFit="1" customWidth="1"/>
    <col min="3850" max="4096" width="11.42578125" style="237"/>
    <col min="4097" max="4097" width="29.140625" style="237" customWidth="1"/>
    <col min="4098" max="4098" width="14.42578125" style="237" customWidth="1"/>
    <col min="4099" max="4099" width="17.28515625" style="237" customWidth="1"/>
    <col min="4100" max="4100" width="29" style="237" customWidth="1"/>
    <col min="4101" max="4101" width="14.85546875" style="237" customWidth="1"/>
    <col min="4102" max="4102" width="17.85546875" style="237" customWidth="1"/>
    <col min="4103" max="4103" width="6.5703125" style="237" customWidth="1"/>
    <col min="4104" max="4104" width="10.28515625" style="237" bestFit="1" customWidth="1"/>
    <col min="4105" max="4105" width="12.42578125" style="237" bestFit="1" customWidth="1"/>
    <col min="4106" max="4352" width="11.42578125" style="237"/>
    <col min="4353" max="4353" width="29.140625" style="237" customWidth="1"/>
    <col min="4354" max="4354" width="14.42578125" style="237" customWidth="1"/>
    <col min="4355" max="4355" width="17.28515625" style="237" customWidth="1"/>
    <col min="4356" max="4356" width="29" style="237" customWidth="1"/>
    <col min="4357" max="4357" width="14.85546875" style="237" customWidth="1"/>
    <col min="4358" max="4358" width="17.85546875" style="237" customWidth="1"/>
    <col min="4359" max="4359" width="6.5703125" style="237" customWidth="1"/>
    <col min="4360" max="4360" width="10.28515625" style="237" bestFit="1" customWidth="1"/>
    <col min="4361" max="4361" width="12.42578125" style="237" bestFit="1" customWidth="1"/>
    <col min="4362" max="4608" width="11.42578125" style="237"/>
    <col min="4609" max="4609" width="29.140625" style="237" customWidth="1"/>
    <col min="4610" max="4610" width="14.42578125" style="237" customWidth="1"/>
    <col min="4611" max="4611" width="17.28515625" style="237" customWidth="1"/>
    <col min="4612" max="4612" width="29" style="237" customWidth="1"/>
    <col min="4613" max="4613" width="14.85546875" style="237" customWidth="1"/>
    <col min="4614" max="4614" width="17.85546875" style="237" customWidth="1"/>
    <col min="4615" max="4615" width="6.5703125" style="237" customWidth="1"/>
    <col min="4616" max="4616" width="10.28515625" style="237" bestFit="1" customWidth="1"/>
    <col min="4617" max="4617" width="12.42578125" style="237" bestFit="1" customWidth="1"/>
    <col min="4618" max="4864" width="11.42578125" style="237"/>
    <col min="4865" max="4865" width="29.140625" style="237" customWidth="1"/>
    <col min="4866" max="4866" width="14.42578125" style="237" customWidth="1"/>
    <col min="4867" max="4867" width="17.28515625" style="237" customWidth="1"/>
    <col min="4868" max="4868" width="29" style="237" customWidth="1"/>
    <col min="4869" max="4869" width="14.85546875" style="237" customWidth="1"/>
    <col min="4870" max="4870" width="17.85546875" style="237" customWidth="1"/>
    <col min="4871" max="4871" width="6.5703125" style="237" customWidth="1"/>
    <col min="4872" max="4872" width="10.28515625" style="237" bestFit="1" customWidth="1"/>
    <col min="4873" max="4873" width="12.42578125" style="237" bestFit="1" customWidth="1"/>
    <col min="4874" max="5120" width="11.42578125" style="237"/>
    <col min="5121" max="5121" width="29.140625" style="237" customWidth="1"/>
    <col min="5122" max="5122" width="14.42578125" style="237" customWidth="1"/>
    <col min="5123" max="5123" width="17.28515625" style="237" customWidth="1"/>
    <col min="5124" max="5124" width="29" style="237" customWidth="1"/>
    <col min="5125" max="5125" width="14.85546875" style="237" customWidth="1"/>
    <col min="5126" max="5126" width="17.85546875" style="237" customWidth="1"/>
    <col min="5127" max="5127" width="6.5703125" style="237" customWidth="1"/>
    <col min="5128" max="5128" width="10.28515625" style="237" bestFit="1" customWidth="1"/>
    <col min="5129" max="5129" width="12.42578125" style="237" bestFit="1" customWidth="1"/>
    <col min="5130" max="5376" width="11.42578125" style="237"/>
    <col min="5377" max="5377" width="29.140625" style="237" customWidth="1"/>
    <col min="5378" max="5378" width="14.42578125" style="237" customWidth="1"/>
    <col min="5379" max="5379" width="17.28515625" style="237" customWidth="1"/>
    <col min="5380" max="5380" width="29" style="237" customWidth="1"/>
    <col min="5381" max="5381" width="14.85546875" style="237" customWidth="1"/>
    <col min="5382" max="5382" width="17.85546875" style="237" customWidth="1"/>
    <col min="5383" max="5383" width="6.5703125" style="237" customWidth="1"/>
    <col min="5384" max="5384" width="10.28515625" style="237" bestFit="1" customWidth="1"/>
    <col min="5385" max="5385" width="12.42578125" style="237" bestFit="1" customWidth="1"/>
    <col min="5386" max="5632" width="11.42578125" style="237"/>
    <col min="5633" max="5633" width="29.140625" style="237" customWidth="1"/>
    <col min="5634" max="5634" width="14.42578125" style="237" customWidth="1"/>
    <col min="5635" max="5635" width="17.28515625" style="237" customWidth="1"/>
    <col min="5636" max="5636" width="29" style="237" customWidth="1"/>
    <col min="5637" max="5637" width="14.85546875" style="237" customWidth="1"/>
    <col min="5638" max="5638" width="17.85546875" style="237" customWidth="1"/>
    <col min="5639" max="5639" width="6.5703125" style="237" customWidth="1"/>
    <col min="5640" max="5640" width="10.28515625" style="237" bestFit="1" customWidth="1"/>
    <col min="5641" max="5641" width="12.42578125" style="237" bestFit="1" customWidth="1"/>
    <col min="5642" max="5888" width="11.42578125" style="237"/>
    <col min="5889" max="5889" width="29.140625" style="237" customWidth="1"/>
    <col min="5890" max="5890" width="14.42578125" style="237" customWidth="1"/>
    <col min="5891" max="5891" width="17.28515625" style="237" customWidth="1"/>
    <col min="5892" max="5892" width="29" style="237" customWidth="1"/>
    <col min="5893" max="5893" width="14.85546875" style="237" customWidth="1"/>
    <col min="5894" max="5894" width="17.85546875" style="237" customWidth="1"/>
    <col min="5895" max="5895" width="6.5703125" style="237" customWidth="1"/>
    <col min="5896" max="5896" width="10.28515625" style="237" bestFit="1" customWidth="1"/>
    <col min="5897" max="5897" width="12.42578125" style="237" bestFit="1" customWidth="1"/>
    <col min="5898" max="6144" width="11.42578125" style="237"/>
    <col min="6145" max="6145" width="29.140625" style="237" customWidth="1"/>
    <col min="6146" max="6146" width="14.42578125" style="237" customWidth="1"/>
    <col min="6147" max="6147" width="17.28515625" style="237" customWidth="1"/>
    <col min="6148" max="6148" width="29" style="237" customWidth="1"/>
    <col min="6149" max="6149" width="14.85546875" style="237" customWidth="1"/>
    <col min="6150" max="6150" width="17.85546875" style="237" customWidth="1"/>
    <col min="6151" max="6151" width="6.5703125" style="237" customWidth="1"/>
    <col min="6152" max="6152" width="10.28515625" style="237" bestFit="1" customWidth="1"/>
    <col min="6153" max="6153" width="12.42578125" style="237" bestFit="1" customWidth="1"/>
    <col min="6154" max="6400" width="11.42578125" style="237"/>
    <col min="6401" max="6401" width="29.140625" style="237" customWidth="1"/>
    <col min="6402" max="6402" width="14.42578125" style="237" customWidth="1"/>
    <col min="6403" max="6403" width="17.28515625" style="237" customWidth="1"/>
    <col min="6404" max="6404" width="29" style="237" customWidth="1"/>
    <col min="6405" max="6405" width="14.85546875" style="237" customWidth="1"/>
    <col min="6406" max="6406" width="17.85546875" style="237" customWidth="1"/>
    <col min="6407" max="6407" width="6.5703125" style="237" customWidth="1"/>
    <col min="6408" max="6408" width="10.28515625" style="237" bestFit="1" customWidth="1"/>
    <col min="6409" max="6409" width="12.42578125" style="237" bestFit="1" customWidth="1"/>
    <col min="6410" max="6656" width="11.42578125" style="237"/>
    <col min="6657" max="6657" width="29.140625" style="237" customWidth="1"/>
    <col min="6658" max="6658" width="14.42578125" style="237" customWidth="1"/>
    <col min="6659" max="6659" width="17.28515625" style="237" customWidth="1"/>
    <col min="6660" max="6660" width="29" style="237" customWidth="1"/>
    <col min="6661" max="6661" width="14.85546875" style="237" customWidth="1"/>
    <col min="6662" max="6662" width="17.85546875" style="237" customWidth="1"/>
    <col min="6663" max="6663" width="6.5703125" style="237" customWidth="1"/>
    <col min="6664" max="6664" width="10.28515625" style="237" bestFit="1" customWidth="1"/>
    <col min="6665" max="6665" width="12.42578125" style="237" bestFit="1" customWidth="1"/>
    <col min="6666" max="6912" width="11.42578125" style="237"/>
    <col min="6913" max="6913" width="29.140625" style="237" customWidth="1"/>
    <col min="6914" max="6914" width="14.42578125" style="237" customWidth="1"/>
    <col min="6915" max="6915" width="17.28515625" style="237" customWidth="1"/>
    <col min="6916" max="6916" width="29" style="237" customWidth="1"/>
    <col min="6917" max="6917" width="14.85546875" style="237" customWidth="1"/>
    <col min="6918" max="6918" width="17.85546875" style="237" customWidth="1"/>
    <col min="6919" max="6919" width="6.5703125" style="237" customWidth="1"/>
    <col min="6920" max="6920" width="10.28515625" style="237" bestFit="1" customWidth="1"/>
    <col min="6921" max="6921" width="12.42578125" style="237" bestFit="1" customWidth="1"/>
    <col min="6922" max="7168" width="11.42578125" style="237"/>
    <col min="7169" max="7169" width="29.140625" style="237" customWidth="1"/>
    <col min="7170" max="7170" width="14.42578125" style="237" customWidth="1"/>
    <col min="7171" max="7171" width="17.28515625" style="237" customWidth="1"/>
    <col min="7172" max="7172" width="29" style="237" customWidth="1"/>
    <col min="7173" max="7173" width="14.85546875" style="237" customWidth="1"/>
    <col min="7174" max="7174" width="17.85546875" style="237" customWidth="1"/>
    <col min="7175" max="7175" width="6.5703125" style="237" customWidth="1"/>
    <col min="7176" max="7176" width="10.28515625" style="237" bestFit="1" customWidth="1"/>
    <col min="7177" max="7177" width="12.42578125" style="237" bestFit="1" customWidth="1"/>
    <col min="7178" max="7424" width="11.42578125" style="237"/>
    <col min="7425" max="7425" width="29.140625" style="237" customWidth="1"/>
    <col min="7426" max="7426" width="14.42578125" style="237" customWidth="1"/>
    <col min="7427" max="7427" width="17.28515625" style="237" customWidth="1"/>
    <col min="7428" max="7428" width="29" style="237" customWidth="1"/>
    <col min="7429" max="7429" width="14.85546875" style="237" customWidth="1"/>
    <col min="7430" max="7430" width="17.85546875" style="237" customWidth="1"/>
    <col min="7431" max="7431" width="6.5703125" style="237" customWidth="1"/>
    <col min="7432" max="7432" width="10.28515625" style="237" bestFit="1" customWidth="1"/>
    <col min="7433" max="7433" width="12.42578125" style="237" bestFit="1" customWidth="1"/>
    <col min="7434" max="7680" width="11.42578125" style="237"/>
    <col min="7681" max="7681" width="29.140625" style="237" customWidth="1"/>
    <col min="7682" max="7682" width="14.42578125" style="237" customWidth="1"/>
    <col min="7683" max="7683" width="17.28515625" style="237" customWidth="1"/>
    <col min="7684" max="7684" width="29" style="237" customWidth="1"/>
    <col min="7685" max="7685" width="14.85546875" style="237" customWidth="1"/>
    <col min="7686" max="7686" width="17.85546875" style="237" customWidth="1"/>
    <col min="7687" max="7687" width="6.5703125" style="237" customWidth="1"/>
    <col min="7688" max="7688" width="10.28515625" style="237" bestFit="1" customWidth="1"/>
    <col min="7689" max="7689" width="12.42578125" style="237" bestFit="1" customWidth="1"/>
    <col min="7690" max="7936" width="11.42578125" style="237"/>
    <col min="7937" max="7937" width="29.140625" style="237" customWidth="1"/>
    <col min="7938" max="7938" width="14.42578125" style="237" customWidth="1"/>
    <col min="7939" max="7939" width="17.28515625" style="237" customWidth="1"/>
    <col min="7940" max="7940" width="29" style="237" customWidth="1"/>
    <col min="7941" max="7941" width="14.85546875" style="237" customWidth="1"/>
    <col min="7942" max="7942" width="17.85546875" style="237" customWidth="1"/>
    <col min="7943" max="7943" width="6.5703125" style="237" customWidth="1"/>
    <col min="7944" max="7944" width="10.28515625" style="237" bestFit="1" customWidth="1"/>
    <col min="7945" max="7945" width="12.42578125" style="237" bestFit="1" customWidth="1"/>
    <col min="7946" max="8192" width="11.42578125" style="237"/>
    <col min="8193" max="8193" width="29.140625" style="237" customWidth="1"/>
    <col min="8194" max="8194" width="14.42578125" style="237" customWidth="1"/>
    <col min="8195" max="8195" width="17.28515625" style="237" customWidth="1"/>
    <col min="8196" max="8196" width="29" style="237" customWidth="1"/>
    <col min="8197" max="8197" width="14.85546875" style="237" customWidth="1"/>
    <col min="8198" max="8198" width="17.85546875" style="237" customWidth="1"/>
    <col min="8199" max="8199" width="6.5703125" style="237" customWidth="1"/>
    <col min="8200" max="8200" width="10.28515625" style="237" bestFit="1" customWidth="1"/>
    <col min="8201" max="8201" width="12.42578125" style="237" bestFit="1" customWidth="1"/>
    <col min="8202" max="8448" width="11.42578125" style="237"/>
    <col min="8449" max="8449" width="29.140625" style="237" customWidth="1"/>
    <col min="8450" max="8450" width="14.42578125" style="237" customWidth="1"/>
    <col min="8451" max="8451" width="17.28515625" style="237" customWidth="1"/>
    <col min="8452" max="8452" width="29" style="237" customWidth="1"/>
    <col min="8453" max="8453" width="14.85546875" style="237" customWidth="1"/>
    <col min="8454" max="8454" width="17.85546875" style="237" customWidth="1"/>
    <col min="8455" max="8455" width="6.5703125" style="237" customWidth="1"/>
    <col min="8456" max="8456" width="10.28515625" style="237" bestFit="1" customWidth="1"/>
    <col min="8457" max="8457" width="12.42578125" style="237" bestFit="1" customWidth="1"/>
    <col min="8458" max="8704" width="11.42578125" style="237"/>
    <col min="8705" max="8705" width="29.140625" style="237" customWidth="1"/>
    <col min="8706" max="8706" width="14.42578125" style="237" customWidth="1"/>
    <col min="8707" max="8707" width="17.28515625" style="237" customWidth="1"/>
    <col min="8708" max="8708" width="29" style="237" customWidth="1"/>
    <col min="8709" max="8709" width="14.85546875" style="237" customWidth="1"/>
    <col min="8710" max="8710" width="17.85546875" style="237" customWidth="1"/>
    <col min="8711" max="8711" width="6.5703125" style="237" customWidth="1"/>
    <col min="8712" max="8712" width="10.28515625" style="237" bestFit="1" customWidth="1"/>
    <col min="8713" max="8713" width="12.42578125" style="237" bestFit="1" customWidth="1"/>
    <col min="8714" max="8960" width="11.42578125" style="237"/>
    <col min="8961" max="8961" width="29.140625" style="237" customWidth="1"/>
    <col min="8962" max="8962" width="14.42578125" style="237" customWidth="1"/>
    <col min="8963" max="8963" width="17.28515625" style="237" customWidth="1"/>
    <col min="8964" max="8964" width="29" style="237" customWidth="1"/>
    <col min="8965" max="8965" width="14.85546875" style="237" customWidth="1"/>
    <col min="8966" max="8966" width="17.85546875" style="237" customWidth="1"/>
    <col min="8967" max="8967" width="6.5703125" style="237" customWidth="1"/>
    <col min="8968" max="8968" width="10.28515625" style="237" bestFit="1" customWidth="1"/>
    <col min="8969" max="8969" width="12.42578125" style="237" bestFit="1" customWidth="1"/>
    <col min="8970" max="9216" width="11.42578125" style="237"/>
    <col min="9217" max="9217" width="29.140625" style="237" customWidth="1"/>
    <col min="9218" max="9218" width="14.42578125" style="237" customWidth="1"/>
    <col min="9219" max="9219" width="17.28515625" style="237" customWidth="1"/>
    <col min="9220" max="9220" width="29" style="237" customWidth="1"/>
    <col min="9221" max="9221" width="14.85546875" style="237" customWidth="1"/>
    <col min="9222" max="9222" width="17.85546875" style="237" customWidth="1"/>
    <col min="9223" max="9223" width="6.5703125" style="237" customWidth="1"/>
    <col min="9224" max="9224" width="10.28515625" style="237" bestFit="1" customWidth="1"/>
    <col min="9225" max="9225" width="12.42578125" style="237" bestFit="1" customWidth="1"/>
    <col min="9226" max="9472" width="11.42578125" style="237"/>
    <col min="9473" max="9473" width="29.140625" style="237" customWidth="1"/>
    <col min="9474" max="9474" width="14.42578125" style="237" customWidth="1"/>
    <col min="9475" max="9475" width="17.28515625" style="237" customWidth="1"/>
    <col min="9476" max="9476" width="29" style="237" customWidth="1"/>
    <col min="9477" max="9477" width="14.85546875" style="237" customWidth="1"/>
    <col min="9478" max="9478" width="17.85546875" style="237" customWidth="1"/>
    <col min="9479" max="9479" width="6.5703125" style="237" customWidth="1"/>
    <col min="9480" max="9480" width="10.28515625" style="237" bestFit="1" customWidth="1"/>
    <col min="9481" max="9481" width="12.42578125" style="237" bestFit="1" customWidth="1"/>
    <col min="9482" max="9728" width="11.42578125" style="237"/>
    <col min="9729" max="9729" width="29.140625" style="237" customWidth="1"/>
    <col min="9730" max="9730" width="14.42578125" style="237" customWidth="1"/>
    <col min="9731" max="9731" width="17.28515625" style="237" customWidth="1"/>
    <col min="9732" max="9732" width="29" style="237" customWidth="1"/>
    <col min="9733" max="9733" width="14.85546875" style="237" customWidth="1"/>
    <col min="9734" max="9734" width="17.85546875" style="237" customWidth="1"/>
    <col min="9735" max="9735" width="6.5703125" style="237" customWidth="1"/>
    <col min="9736" max="9736" width="10.28515625" style="237" bestFit="1" customWidth="1"/>
    <col min="9737" max="9737" width="12.42578125" style="237" bestFit="1" customWidth="1"/>
    <col min="9738" max="9984" width="11.42578125" style="237"/>
    <col min="9985" max="9985" width="29.140625" style="237" customWidth="1"/>
    <col min="9986" max="9986" width="14.42578125" style="237" customWidth="1"/>
    <col min="9987" max="9987" width="17.28515625" style="237" customWidth="1"/>
    <col min="9988" max="9988" width="29" style="237" customWidth="1"/>
    <col min="9989" max="9989" width="14.85546875" style="237" customWidth="1"/>
    <col min="9990" max="9990" width="17.85546875" style="237" customWidth="1"/>
    <col min="9991" max="9991" width="6.5703125" style="237" customWidth="1"/>
    <col min="9992" max="9992" width="10.28515625" style="237" bestFit="1" customWidth="1"/>
    <col min="9993" max="9993" width="12.42578125" style="237" bestFit="1" customWidth="1"/>
    <col min="9994" max="10240" width="11.42578125" style="237"/>
    <col min="10241" max="10241" width="29.140625" style="237" customWidth="1"/>
    <col min="10242" max="10242" width="14.42578125" style="237" customWidth="1"/>
    <col min="10243" max="10243" width="17.28515625" style="237" customWidth="1"/>
    <col min="10244" max="10244" width="29" style="237" customWidth="1"/>
    <col min="10245" max="10245" width="14.85546875" style="237" customWidth="1"/>
    <col min="10246" max="10246" width="17.85546875" style="237" customWidth="1"/>
    <col min="10247" max="10247" width="6.5703125" style="237" customWidth="1"/>
    <col min="10248" max="10248" width="10.28515625" style="237" bestFit="1" customWidth="1"/>
    <col min="10249" max="10249" width="12.42578125" style="237" bestFit="1" customWidth="1"/>
    <col min="10250" max="10496" width="11.42578125" style="237"/>
    <col min="10497" max="10497" width="29.140625" style="237" customWidth="1"/>
    <col min="10498" max="10498" width="14.42578125" style="237" customWidth="1"/>
    <col min="10499" max="10499" width="17.28515625" style="237" customWidth="1"/>
    <col min="10500" max="10500" width="29" style="237" customWidth="1"/>
    <col min="10501" max="10501" width="14.85546875" style="237" customWidth="1"/>
    <col min="10502" max="10502" width="17.85546875" style="237" customWidth="1"/>
    <col min="10503" max="10503" width="6.5703125" style="237" customWidth="1"/>
    <col min="10504" max="10504" width="10.28515625" style="237" bestFit="1" customWidth="1"/>
    <col min="10505" max="10505" width="12.42578125" style="237" bestFit="1" customWidth="1"/>
    <col min="10506" max="10752" width="11.42578125" style="237"/>
    <col min="10753" max="10753" width="29.140625" style="237" customWidth="1"/>
    <col min="10754" max="10754" width="14.42578125" style="237" customWidth="1"/>
    <col min="10755" max="10755" width="17.28515625" style="237" customWidth="1"/>
    <col min="10756" max="10756" width="29" style="237" customWidth="1"/>
    <col min="10757" max="10757" width="14.85546875" style="237" customWidth="1"/>
    <col min="10758" max="10758" width="17.85546875" style="237" customWidth="1"/>
    <col min="10759" max="10759" width="6.5703125" style="237" customWidth="1"/>
    <col min="10760" max="10760" width="10.28515625" style="237" bestFit="1" customWidth="1"/>
    <col min="10761" max="10761" width="12.42578125" style="237" bestFit="1" customWidth="1"/>
    <col min="10762" max="11008" width="11.42578125" style="237"/>
    <col min="11009" max="11009" width="29.140625" style="237" customWidth="1"/>
    <col min="11010" max="11010" width="14.42578125" style="237" customWidth="1"/>
    <col min="11011" max="11011" width="17.28515625" style="237" customWidth="1"/>
    <col min="11012" max="11012" width="29" style="237" customWidth="1"/>
    <col min="11013" max="11013" width="14.85546875" style="237" customWidth="1"/>
    <col min="11014" max="11014" width="17.85546875" style="237" customWidth="1"/>
    <col min="11015" max="11015" width="6.5703125" style="237" customWidth="1"/>
    <col min="11016" max="11016" width="10.28515625" style="237" bestFit="1" customWidth="1"/>
    <col min="11017" max="11017" width="12.42578125" style="237" bestFit="1" customWidth="1"/>
    <col min="11018" max="11264" width="11.42578125" style="237"/>
    <col min="11265" max="11265" width="29.140625" style="237" customWidth="1"/>
    <col min="11266" max="11266" width="14.42578125" style="237" customWidth="1"/>
    <col min="11267" max="11267" width="17.28515625" style="237" customWidth="1"/>
    <col min="11268" max="11268" width="29" style="237" customWidth="1"/>
    <col min="11269" max="11269" width="14.85546875" style="237" customWidth="1"/>
    <col min="11270" max="11270" width="17.85546875" style="237" customWidth="1"/>
    <col min="11271" max="11271" width="6.5703125" style="237" customWidth="1"/>
    <col min="11272" max="11272" width="10.28515625" style="237" bestFit="1" customWidth="1"/>
    <col min="11273" max="11273" width="12.42578125" style="237" bestFit="1" customWidth="1"/>
    <col min="11274" max="11520" width="11.42578125" style="237"/>
    <col min="11521" max="11521" width="29.140625" style="237" customWidth="1"/>
    <col min="11522" max="11522" width="14.42578125" style="237" customWidth="1"/>
    <col min="11523" max="11523" width="17.28515625" style="237" customWidth="1"/>
    <col min="11524" max="11524" width="29" style="237" customWidth="1"/>
    <col min="11525" max="11525" width="14.85546875" style="237" customWidth="1"/>
    <col min="11526" max="11526" width="17.85546875" style="237" customWidth="1"/>
    <col min="11527" max="11527" width="6.5703125" style="237" customWidth="1"/>
    <col min="11528" max="11528" width="10.28515625" style="237" bestFit="1" customWidth="1"/>
    <col min="11529" max="11529" width="12.42578125" style="237" bestFit="1" customWidth="1"/>
    <col min="11530" max="11776" width="11.42578125" style="237"/>
    <col min="11777" max="11777" width="29.140625" style="237" customWidth="1"/>
    <col min="11778" max="11778" width="14.42578125" style="237" customWidth="1"/>
    <col min="11779" max="11779" width="17.28515625" style="237" customWidth="1"/>
    <col min="11780" max="11780" width="29" style="237" customWidth="1"/>
    <col min="11781" max="11781" width="14.85546875" style="237" customWidth="1"/>
    <col min="11782" max="11782" width="17.85546875" style="237" customWidth="1"/>
    <col min="11783" max="11783" width="6.5703125" style="237" customWidth="1"/>
    <col min="11784" max="11784" width="10.28515625" style="237" bestFit="1" customWidth="1"/>
    <col min="11785" max="11785" width="12.42578125" style="237" bestFit="1" customWidth="1"/>
    <col min="11786" max="12032" width="11.42578125" style="237"/>
    <col min="12033" max="12033" width="29.140625" style="237" customWidth="1"/>
    <col min="12034" max="12034" width="14.42578125" style="237" customWidth="1"/>
    <col min="12035" max="12035" width="17.28515625" style="237" customWidth="1"/>
    <col min="12036" max="12036" width="29" style="237" customWidth="1"/>
    <col min="12037" max="12037" width="14.85546875" style="237" customWidth="1"/>
    <col min="12038" max="12038" width="17.85546875" style="237" customWidth="1"/>
    <col min="12039" max="12039" width="6.5703125" style="237" customWidth="1"/>
    <col min="12040" max="12040" width="10.28515625" style="237" bestFit="1" customWidth="1"/>
    <col min="12041" max="12041" width="12.42578125" style="237" bestFit="1" customWidth="1"/>
    <col min="12042" max="12288" width="11.42578125" style="237"/>
    <col min="12289" max="12289" width="29.140625" style="237" customWidth="1"/>
    <col min="12290" max="12290" width="14.42578125" style="237" customWidth="1"/>
    <col min="12291" max="12291" width="17.28515625" style="237" customWidth="1"/>
    <col min="12292" max="12292" width="29" style="237" customWidth="1"/>
    <col min="12293" max="12293" width="14.85546875" style="237" customWidth="1"/>
    <col min="12294" max="12294" width="17.85546875" style="237" customWidth="1"/>
    <col min="12295" max="12295" width="6.5703125" style="237" customWidth="1"/>
    <col min="12296" max="12296" width="10.28515625" style="237" bestFit="1" customWidth="1"/>
    <col min="12297" max="12297" width="12.42578125" style="237" bestFit="1" customWidth="1"/>
    <col min="12298" max="12544" width="11.42578125" style="237"/>
    <col min="12545" max="12545" width="29.140625" style="237" customWidth="1"/>
    <col min="12546" max="12546" width="14.42578125" style="237" customWidth="1"/>
    <col min="12547" max="12547" width="17.28515625" style="237" customWidth="1"/>
    <col min="12548" max="12548" width="29" style="237" customWidth="1"/>
    <col min="12549" max="12549" width="14.85546875" style="237" customWidth="1"/>
    <col min="12550" max="12550" width="17.85546875" style="237" customWidth="1"/>
    <col min="12551" max="12551" width="6.5703125" style="237" customWidth="1"/>
    <col min="12552" max="12552" width="10.28515625" style="237" bestFit="1" customWidth="1"/>
    <col min="12553" max="12553" width="12.42578125" style="237" bestFit="1" customWidth="1"/>
    <col min="12554" max="12800" width="11.42578125" style="237"/>
    <col min="12801" max="12801" width="29.140625" style="237" customWidth="1"/>
    <col min="12802" max="12802" width="14.42578125" style="237" customWidth="1"/>
    <col min="12803" max="12803" width="17.28515625" style="237" customWidth="1"/>
    <col min="12804" max="12804" width="29" style="237" customWidth="1"/>
    <col min="12805" max="12805" width="14.85546875" style="237" customWidth="1"/>
    <col min="12806" max="12806" width="17.85546875" style="237" customWidth="1"/>
    <col min="12807" max="12807" width="6.5703125" style="237" customWidth="1"/>
    <col min="12808" max="12808" width="10.28515625" style="237" bestFit="1" customWidth="1"/>
    <col min="12809" max="12809" width="12.42578125" style="237" bestFit="1" customWidth="1"/>
    <col min="12810" max="13056" width="11.42578125" style="237"/>
    <col min="13057" max="13057" width="29.140625" style="237" customWidth="1"/>
    <col min="13058" max="13058" width="14.42578125" style="237" customWidth="1"/>
    <col min="13059" max="13059" width="17.28515625" style="237" customWidth="1"/>
    <col min="13060" max="13060" width="29" style="237" customWidth="1"/>
    <col min="13061" max="13061" width="14.85546875" style="237" customWidth="1"/>
    <col min="13062" max="13062" width="17.85546875" style="237" customWidth="1"/>
    <col min="13063" max="13063" width="6.5703125" style="237" customWidth="1"/>
    <col min="13064" max="13064" width="10.28515625" style="237" bestFit="1" customWidth="1"/>
    <col min="13065" max="13065" width="12.42578125" style="237" bestFit="1" customWidth="1"/>
    <col min="13066" max="13312" width="11.42578125" style="237"/>
    <col min="13313" max="13313" width="29.140625" style="237" customWidth="1"/>
    <col min="13314" max="13314" width="14.42578125" style="237" customWidth="1"/>
    <col min="13315" max="13315" width="17.28515625" style="237" customWidth="1"/>
    <col min="13316" max="13316" width="29" style="237" customWidth="1"/>
    <col min="13317" max="13317" width="14.85546875" style="237" customWidth="1"/>
    <col min="13318" max="13318" width="17.85546875" style="237" customWidth="1"/>
    <col min="13319" max="13319" width="6.5703125" style="237" customWidth="1"/>
    <col min="13320" max="13320" width="10.28515625" style="237" bestFit="1" customWidth="1"/>
    <col min="13321" max="13321" width="12.42578125" style="237" bestFit="1" customWidth="1"/>
    <col min="13322" max="13568" width="11.42578125" style="237"/>
    <col min="13569" max="13569" width="29.140625" style="237" customWidth="1"/>
    <col min="13570" max="13570" width="14.42578125" style="237" customWidth="1"/>
    <col min="13571" max="13571" width="17.28515625" style="237" customWidth="1"/>
    <col min="13572" max="13572" width="29" style="237" customWidth="1"/>
    <col min="13573" max="13573" width="14.85546875" style="237" customWidth="1"/>
    <col min="13574" max="13574" width="17.85546875" style="237" customWidth="1"/>
    <col min="13575" max="13575" width="6.5703125" style="237" customWidth="1"/>
    <col min="13576" max="13576" width="10.28515625" style="237" bestFit="1" customWidth="1"/>
    <col min="13577" max="13577" width="12.42578125" style="237" bestFit="1" customWidth="1"/>
    <col min="13578" max="13824" width="11.42578125" style="237"/>
    <col min="13825" max="13825" width="29.140625" style="237" customWidth="1"/>
    <col min="13826" max="13826" width="14.42578125" style="237" customWidth="1"/>
    <col min="13827" max="13827" width="17.28515625" style="237" customWidth="1"/>
    <col min="13828" max="13828" width="29" style="237" customWidth="1"/>
    <col min="13829" max="13829" width="14.85546875" style="237" customWidth="1"/>
    <col min="13830" max="13830" width="17.85546875" style="237" customWidth="1"/>
    <col min="13831" max="13831" width="6.5703125" style="237" customWidth="1"/>
    <col min="13832" max="13832" width="10.28515625" style="237" bestFit="1" customWidth="1"/>
    <col min="13833" max="13833" width="12.42578125" style="237" bestFit="1" customWidth="1"/>
    <col min="13834" max="14080" width="11.42578125" style="237"/>
    <col min="14081" max="14081" width="29.140625" style="237" customWidth="1"/>
    <col min="14082" max="14082" width="14.42578125" style="237" customWidth="1"/>
    <col min="14083" max="14083" width="17.28515625" style="237" customWidth="1"/>
    <col min="14084" max="14084" width="29" style="237" customWidth="1"/>
    <col min="14085" max="14085" width="14.85546875" style="237" customWidth="1"/>
    <col min="14086" max="14086" width="17.85546875" style="237" customWidth="1"/>
    <col min="14087" max="14087" width="6.5703125" style="237" customWidth="1"/>
    <col min="14088" max="14088" width="10.28515625" style="237" bestFit="1" customWidth="1"/>
    <col min="14089" max="14089" width="12.42578125" style="237" bestFit="1" customWidth="1"/>
    <col min="14090" max="14336" width="11.42578125" style="237"/>
    <col min="14337" max="14337" width="29.140625" style="237" customWidth="1"/>
    <col min="14338" max="14338" width="14.42578125" style="237" customWidth="1"/>
    <col min="14339" max="14339" width="17.28515625" style="237" customWidth="1"/>
    <col min="14340" max="14340" width="29" style="237" customWidth="1"/>
    <col min="14341" max="14341" width="14.85546875" style="237" customWidth="1"/>
    <col min="14342" max="14342" width="17.85546875" style="237" customWidth="1"/>
    <col min="14343" max="14343" width="6.5703125" style="237" customWidth="1"/>
    <col min="14344" max="14344" width="10.28515625" style="237" bestFit="1" customWidth="1"/>
    <col min="14345" max="14345" width="12.42578125" style="237" bestFit="1" customWidth="1"/>
    <col min="14346" max="14592" width="11.42578125" style="237"/>
    <col min="14593" max="14593" width="29.140625" style="237" customWidth="1"/>
    <col min="14594" max="14594" width="14.42578125" style="237" customWidth="1"/>
    <col min="14595" max="14595" width="17.28515625" style="237" customWidth="1"/>
    <col min="14596" max="14596" width="29" style="237" customWidth="1"/>
    <col min="14597" max="14597" width="14.85546875" style="237" customWidth="1"/>
    <col min="14598" max="14598" width="17.85546875" style="237" customWidth="1"/>
    <col min="14599" max="14599" width="6.5703125" style="237" customWidth="1"/>
    <col min="14600" max="14600" width="10.28515625" style="237" bestFit="1" customWidth="1"/>
    <col min="14601" max="14601" width="12.42578125" style="237" bestFit="1" customWidth="1"/>
    <col min="14602" max="14848" width="11.42578125" style="237"/>
    <col min="14849" max="14849" width="29.140625" style="237" customWidth="1"/>
    <col min="14850" max="14850" width="14.42578125" style="237" customWidth="1"/>
    <col min="14851" max="14851" width="17.28515625" style="237" customWidth="1"/>
    <col min="14852" max="14852" width="29" style="237" customWidth="1"/>
    <col min="14853" max="14853" width="14.85546875" style="237" customWidth="1"/>
    <col min="14854" max="14854" width="17.85546875" style="237" customWidth="1"/>
    <col min="14855" max="14855" width="6.5703125" style="237" customWidth="1"/>
    <col min="14856" max="14856" width="10.28515625" style="237" bestFit="1" customWidth="1"/>
    <col min="14857" max="14857" width="12.42578125" style="237" bestFit="1" customWidth="1"/>
    <col min="14858" max="15104" width="11.42578125" style="237"/>
    <col min="15105" max="15105" width="29.140625" style="237" customWidth="1"/>
    <col min="15106" max="15106" width="14.42578125" style="237" customWidth="1"/>
    <col min="15107" max="15107" width="17.28515625" style="237" customWidth="1"/>
    <col min="15108" max="15108" width="29" style="237" customWidth="1"/>
    <col min="15109" max="15109" width="14.85546875" style="237" customWidth="1"/>
    <col min="15110" max="15110" width="17.85546875" style="237" customWidth="1"/>
    <col min="15111" max="15111" width="6.5703125" style="237" customWidth="1"/>
    <col min="15112" max="15112" width="10.28515625" style="237" bestFit="1" customWidth="1"/>
    <col min="15113" max="15113" width="12.42578125" style="237" bestFit="1" customWidth="1"/>
    <col min="15114" max="15360" width="11.42578125" style="237"/>
    <col min="15361" max="15361" width="29.140625" style="237" customWidth="1"/>
    <col min="15362" max="15362" width="14.42578125" style="237" customWidth="1"/>
    <col min="15363" max="15363" width="17.28515625" style="237" customWidth="1"/>
    <col min="15364" max="15364" width="29" style="237" customWidth="1"/>
    <col min="15365" max="15365" width="14.85546875" style="237" customWidth="1"/>
    <col min="15366" max="15366" width="17.85546875" style="237" customWidth="1"/>
    <col min="15367" max="15367" width="6.5703125" style="237" customWidth="1"/>
    <col min="15368" max="15368" width="10.28515625" style="237" bestFit="1" customWidth="1"/>
    <col min="15369" max="15369" width="12.42578125" style="237" bestFit="1" customWidth="1"/>
    <col min="15370" max="15616" width="11.42578125" style="237"/>
    <col min="15617" max="15617" width="29.140625" style="237" customWidth="1"/>
    <col min="15618" max="15618" width="14.42578125" style="237" customWidth="1"/>
    <col min="15619" max="15619" width="17.28515625" style="237" customWidth="1"/>
    <col min="15620" max="15620" width="29" style="237" customWidth="1"/>
    <col min="15621" max="15621" width="14.85546875" style="237" customWidth="1"/>
    <col min="15622" max="15622" width="17.85546875" style="237" customWidth="1"/>
    <col min="15623" max="15623" width="6.5703125" style="237" customWidth="1"/>
    <col min="15624" max="15624" width="10.28515625" style="237" bestFit="1" customWidth="1"/>
    <col min="15625" max="15625" width="12.42578125" style="237" bestFit="1" customWidth="1"/>
    <col min="15626" max="15872" width="11.42578125" style="237"/>
    <col min="15873" max="15873" width="29.140625" style="237" customWidth="1"/>
    <col min="15874" max="15874" width="14.42578125" style="237" customWidth="1"/>
    <col min="15875" max="15875" width="17.28515625" style="237" customWidth="1"/>
    <col min="15876" max="15876" width="29" style="237" customWidth="1"/>
    <col min="15877" max="15877" width="14.85546875" style="237" customWidth="1"/>
    <col min="15878" max="15878" width="17.85546875" style="237" customWidth="1"/>
    <col min="15879" max="15879" width="6.5703125" style="237" customWidth="1"/>
    <col min="15880" max="15880" width="10.28515625" style="237" bestFit="1" customWidth="1"/>
    <col min="15881" max="15881" width="12.42578125" style="237" bestFit="1" customWidth="1"/>
    <col min="15882" max="16128" width="11.42578125" style="237"/>
    <col min="16129" max="16129" width="29.140625" style="237" customWidth="1"/>
    <col min="16130" max="16130" width="14.42578125" style="237" customWidth="1"/>
    <col min="16131" max="16131" width="17.28515625" style="237" customWidth="1"/>
    <col min="16132" max="16132" width="29" style="237" customWidth="1"/>
    <col min="16133" max="16133" width="14.85546875" style="237" customWidth="1"/>
    <col min="16134" max="16134" width="17.85546875" style="237" customWidth="1"/>
    <col min="16135" max="16135" width="6.5703125" style="237" customWidth="1"/>
    <col min="16136" max="16136" width="10.28515625" style="237" bestFit="1" customWidth="1"/>
    <col min="16137" max="16137" width="12.42578125" style="237" bestFit="1" customWidth="1"/>
    <col min="16138" max="16384" width="11.42578125" style="237"/>
  </cols>
  <sheetData>
    <row r="1" spans="1:23" ht="15">
      <c r="A1" s="233" t="s">
        <v>0</v>
      </c>
      <c r="B1" s="321"/>
      <c r="C1" s="234"/>
      <c r="D1" s="235"/>
      <c r="H1" s="925" t="s">
        <v>382</v>
      </c>
      <c r="I1" s="239" t="s">
        <v>20</v>
      </c>
      <c r="J1" s="276"/>
    </row>
    <row r="2" spans="1:23" ht="15">
      <c r="A2" s="233" t="s">
        <v>1</v>
      </c>
      <c r="B2" s="4" t="s">
        <v>265</v>
      </c>
      <c r="C2" s="340"/>
      <c r="D2" s="235"/>
      <c r="H2" s="398"/>
    </row>
    <row r="3" spans="1:23" ht="15.75" customHeight="1" thickBot="1">
      <c r="A3" s="233"/>
      <c r="B3" s="1236" t="s">
        <v>262</v>
      </c>
      <c r="C3" s="1237"/>
      <c r="D3" s="235"/>
      <c r="H3" s="1049" t="s">
        <v>392</v>
      </c>
    </row>
    <row r="4" spans="1:23" ht="15">
      <c r="A4" s="240"/>
      <c r="B4" s="1368" t="s">
        <v>2</v>
      </c>
      <c r="C4" s="1369"/>
      <c r="D4" s="1370"/>
      <c r="E4" s="241" t="s">
        <v>3</v>
      </c>
      <c r="F4" s="242"/>
      <c r="G4" s="322"/>
      <c r="H4" s="1049" t="s">
        <v>386</v>
      </c>
    </row>
    <row r="5" spans="1:23" ht="14.25" customHeight="1">
      <c r="A5" s="243" t="s">
        <v>21</v>
      </c>
      <c r="B5" s="1371" t="s">
        <v>4</v>
      </c>
      <c r="C5" s="1372"/>
      <c r="D5" s="244" t="s">
        <v>66</v>
      </c>
      <c r="E5" s="245" t="s">
        <v>5</v>
      </c>
      <c r="F5" s="246" t="s">
        <v>6</v>
      </c>
      <c r="H5" s="1120" t="s">
        <v>393</v>
      </c>
    </row>
    <row r="6" spans="1:23" ht="14.25">
      <c r="A6" s="247"/>
      <c r="B6" s="1344" t="s">
        <v>8</v>
      </c>
      <c r="C6" s="1365"/>
      <c r="D6" s="248" t="s">
        <v>8</v>
      </c>
      <c r="E6" s="449" t="s">
        <v>8</v>
      </c>
      <c r="F6" s="250" t="s">
        <v>8</v>
      </c>
    </row>
    <row r="7" spans="1:23" ht="14.25">
      <c r="A7" s="251" t="s">
        <v>106</v>
      </c>
      <c r="B7" s="1080"/>
      <c r="C7" s="1091"/>
      <c r="D7" s="1076"/>
      <c r="E7" s="1081"/>
      <c r="F7" s="253"/>
      <c r="H7" s="445"/>
    </row>
    <row r="8" spans="1:23" ht="15" thickBot="1">
      <c r="A8" s="713" t="s">
        <v>235</v>
      </c>
      <c r="B8" s="1093"/>
      <c r="C8" s="1092"/>
      <c r="D8" s="1077"/>
      <c r="E8" s="1094"/>
      <c r="F8" s="712"/>
      <c r="H8" s="509"/>
    </row>
    <row r="9" spans="1:23" ht="14.25">
      <c r="A9" s="254"/>
      <c r="B9" s="254"/>
      <c r="C9" s="254"/>
      <c r="D9" s="254"/>
      <c r="E9" s="255"/>
      <c r="F9" s="256"/>
    </row>
    <row r="10" spans="1:23" s="256" customFormat="1">
      <c r="A10" s="320" t="s">
        <v>9</v>
      </c>
      <c r="B10" s="320"/>
      <c r="C10" s="237"/>
      <c r="D10" s="237"/>
      <c r="E10" s="323"/>
    </row>
    <row r="11" spans="1:23" s="256" customFormat="1">
      <c r="A11" s="257" t="s">
        <v>30</v>
      </c>
      <c r="B11" s="349" t="s">
        <v>361</v>
      </c>
      <c r="C11" s="395"/>
      <c r="D11" s="257"/>
      <c r="E11" s="258" t="s">
        <v>67</v>
      </c>
      <c r="F11" s="258" t="s">
        <v>54</v>
      </c>
      <c r="G11" s="811" t="s">
        <v>59</v>
      </c>
      <c r="H11" s="875"/>
      <c r="I11" s="875"/>
      <c r="J11" s="812" t="s">
        <v>409</v>
      </c>
      <c r="K11" s="875"/>
      <c r="L11" s="875"/>
      <c r="M11" s="875"/>
      <c r="N11" s="875"/>
      <c r="Q11" s="883"/>
      <c r="R11" s="812"/>
      <c r="S11" s="875"/>
      <c r="T11" s="875"/>
      <c r="U11" s="875"/>
      <c r="V11" s="875"/>
      <c r="W11" s="875"/>
    </row>
    <row r="12" spans="1:23" s="256" customFormat="1">
      <c r="A12" s="348" t="s">
        <v>107</v>
      </c>
      <c r="B12" s="1109" t="s">
        <v>26</v>
      </c>
      <c r="C12" s="343" t="s">
        <v>20</v>
      </c>
      <c r="D12" s="262" t="s">
        <v>60</v>
      </c>
      <c r="E12" s="263">
        <v>1</v>
      </c>
      <c r="F12" s="264" t="s">
        <v>55</v>
      </c>
      <c r="G12" s="1031">
        <v>1</v>
      </c>
      <c r="H12" s="877" t="s">
        <v>139</v>
      </c>
      <c r="I12" s="875"/>
      <c r="J12" s="960">
        <v>1</v>
      </c>
      <c r="K12" s="887" t="s">
        <v>55</v>
      </c>
      <c r="L12" s="887"/>
      <c r="M12" s="1029" t="s">
        <v>20</v>
      </c>
      <c r="N12" s="875"/>
      <c r="Q12" s="883"/>
      <c r="R12" s="887"/>
      <c r="S12" s="875"/>
      <c r="T12" s="875"/>
      <c r="U12" s="875"/>
      <c r="V12" s="875"/>
      <c r="W12" s="875"/>
    </row>
    <row r="13" spans="1:23" s="256" customFormat="1">
      <c r="A13" s="43" t="s">
        <v>48</v>
      </c>
      <c r="B13" s="351" t="s">
        <v>26</v>
      </c>
      <c r="C13" s="634" t="s">
        <v>20</v>
      </c>
      <c r="D13" s="732" t="s">
        <v>193</v>
      </c>
      <c r="E13" s="269">
        <v>0.1</v>
      </c>
      <c r="F13" s="270" t="s">
        <v>61</v>
      </c>
      <c r="G13" s="875"/>
      <c r="H13" s="877" t="s">
        <v>429</v>
      </c>
      <c r="I13" s="877"/>
      <c r="J13" s="960">
        <v>0.1</v>
      </c>
      <c r="K13" s="877" t="s">
        <v>61</v>
      </c>
      <c r="L13" s="877"/>
      <c r="N13" s="875"/>
      <c r="Q13" s="875"/>
      <c r="R13" s="887"/>
      <c r="S13" s="875"/>
      <c r="T13" s="875"/>
      <c r="U13" s="887"/>
      <c r="V13" s="875"/>
      <c r="W13" s="875"/>
    </row>
    <row r="14" spans="1:23" s="256" customFormat="1">
      <c r="A14" s="257" t="s">
        <v>44</v>
      </c>
      <c r="B14" s="341"/>
      <c r="C14" s="344" t="s">
        <v>45</v>
      </c>
      <c r="G14" s="1031">
        <v>10</v>
      </c>
      <c r="H14" s="877" t="s">
        <v>423</v>
      </c>
      <c r="I14" s="1198"/>
      <c r="J14" s="960">
        <v>0.05</v>
      </c>
      <c r="K14" s="877" t="s">
        <v>61</v>
      </c>
      <c r="L14" s="877" t="s">
        <v>430</v>
      </c>
      <c r="M14" s="877"/>
      <c r="N14" s="875"/>
      <c r="O14" s="875"/>
      <c r="P14" s="875"/>
      <c r="Q14" s="875"/>
      <c r="R14" s="877"/>
      <c r="S14" s="875"/>
      <c r="T14" s="875"/>
      <c r="U14" s="875"/>
      <c r="V14" s="875"/>
      <c r="W14" s="875"/>
    </row>
    <row r="15" spans="1:23" s="256" customFormat="1">
      <c r="A15" s="954" t="s">
        <v>116</v>
      </c>
      <c r="B15" s="955"/>
      <c r="C15" s="862" t="s">
        <v>171</v>
      </c>
      <c r="G15" s="1031">
        <v>20</v>
      </c>
      <c r="H15" s="877" t="s">
        <v>424</v>
      </c>
      <c r="I15" s="902"/>
      <c r="J15" s="902"/>
      <c r="K15" s="963"/>
      <c r="L15" s="887"/>
      <c r="M15" s="877"/>
      <c r="N15" s="875"/>
      <c r="O15" s="887"/>
      <c r="P15" s="877"/>
      <c r="Q15" s="875"/>
      <c r="R15" s="875"/>
      <c r="S15" s="875"/>
      <c r="T15" s="875"/>
      <c r="U15" s="875"/>
      <c r="V15" s="875"/>
      <c r="W15" s="875"/>
    </row>
    <row r="16" spans="1:23" s="256" customFormat="1">
      <c r="A16" s="872" t="s">
        <v>100</v>
      </c>
      <c r="B16" s="955">
        <v>1500</v>
      </c>
      <c r="C16" s="862" t="s">
        <v>133</v>
      </c>
      <c r="G16" s="1031">
        <v>40</v>
      </c>
      <c r="H16" s="877" t="s">
        <v>425</v>
      </c>
      <c r="I16" s="902"/>
      <c r="J16" s="902"/>
      <c r="K16" s="875"/>
      <c r="L16" s="875"/>
      <c r="M16" s="875"/>
      <c r="N16" s="875"/>
      <c r="O16" s="887"/>
      <c r="P16" s="877"/>
    </row>
    <row r="17" spans="1:15" s="256" customFormat="1">
      <c r="A17" s="336" t="s">
        <v>255</v>
      </c>
      <c r="B17" s="873">
        <f>B15/1000*B16</f>
        <v>0</v>
      </c>
      <c r="C17" s="344" t="s">
        <v>131</v>
      </c>
      <c r="D17" s="43"/>
      <c r="E17" s="43"/>
      <c r="F17" s="43"/>
      <c r="H17" s="347" t="s">
        <v>396</v>
      </c>
      <c r="K17" s="260"/>
      <c r="L17" s="271"/>
      <c r="M17" s="260"/>
    </row>
    <row r="18" spans="1:15" s="256" customFormat="1" ht="14.25">
      <c r="A18" s="275"/>
      <c r="B18" s="297"/>
      <c r="C18" s="257"/>
      <c r="E18" s="324"/>
      <c r="F18" s="254"/>
      <c r="G18" s="356"/>
      <c r="H18" s="445"/>
      <c r="K18" s="260"/>
    </row>
    <row r="19" spans="1:15" s="256" customFormat="1" ht="14.25">
      <c r="A19" s="746" t="s">
        <v>22</v>
      </c>
      <c r="B19" s="280"/>
      <c r="C19" s="281"/>
      <c r="D19" s="281"/>
      <c r="E19" s="281"/>
      <c r="F19" s="280" t="s">
        <v>20</v>
      </c>
      <c r="G19" s="267"/>
      <c r="H19" s="445"/>
      <c r="K19" s="260"/>
    </row>
    <row r="20" spans="1:15" s="256" customFormat="1" ht="15" thickBot="1">
      <c r="A20" s="282" t="s">
        <v>10</v>
      </c>
      <c r="B20" s="283" t="s">
        <v>2</v>
      </c>
      <c r="C20" s="284"/>
      <c r="D20" s="325" t="s">
        <v>10</v>
      </c>
      <c r="E20" s="283" t="s">
        <v>3</v>
      </c>
      <c r="F20" s="285"/>
      <c r="G20" s="318"/>
      <c r="J20" s="358"/>
      <c r="K20" s="260"/>
    </row>
    <row r="21" spans="1:15" s="256" customFormat="1" ht="14.25">
      <c r="A21" s="287" t="s">
        <v>73</v>
      </c>
      <c r="B21" s="380" t="s">
        <v>93</v>
      </c>
      <c r="C21" s="390"/>
      <c r="D21" s="287" t="s">
        <v>73</v>
      </c>
      <c r="E21" s="380" t="s">
        <v>93</v>
      </c>
      <c r="F21" s="329"/>
      <c r="G21" s="318"/>
      <c r="J21" s="358"/>
      <c r="K21" s="260"/>
    </row>
    <row r="22" spans="1:15" s="256" customFormat="1" ht="14.25">
      <c r="A22" s="287"/>
      <c r="B22" s="389"/>
      <c r="C22" s="390"/>
      <c r="D22" s="287"/>
      <c r="E22" s="389"/>
      <c r="F22" s="329"/>
      <c r="G22" s="318"/>
      <c r="J22" s="358"/>
      <c r="K22" s="260"/>
    </row>
    <row r="23" spans="1:15" s="256" customFormat="1" ht="14.25">
      <c r="A23" s="287" t="s">
        <v>74</v>
      </c>
      <c r="B23" s="389"/>
      <c r="C23" s="390"/>
      <c r="D23" s="287" t="s">
        <v>74</v>
      </c>
      <c r="E23" s="389"/>
      <c r="F23" s="389"/>
      <c r="I23" s="1128"/>
      <c r="J23" s="358"/>
      <c r="K23" s="260"/>
      <c r="L23" s="265"/>
    </row>
    <row r="24" spans="1:15" s="256" customFormat="1" ht="12.75" customHeight="1">
      <c r="A24" s="296" t="s">
        <v>14</v>
      </c>
      <c r="B24" s="316">
        <v>0.01</v>
      </c>
      <c r="C24" s="277"/>
      <c r="D24" s="301" t="s">
        <v>33</v>
      </c>
      <c r="E24" s="326">
        <f>B28</f>
        <v>0</v>
      </c>
      <c r="F24" s="302" t="s">
        <v>81</v>
      </c>
      <c r="G24" s="293"/>
      <c r="I24" s="260"/>
      <c r="J24" s="357"/>
      <c r="K24" s="260"/>
      <c r="M24" s="260"/>
    </row>
    <row r="25" spans="1:15" s="256" customFormat="1">
      <c r="A25" s="296" t="s">
        <v>255</v>
      </c>
      <c r="B25" s="299">
        <f>B$17</f>
        <v>0</v>
      </c>
      <c r="C25" s="277" t="s">
        <v>131</v>
      </c>
      <c r="D25" s="306" t="s">
        <v>56</v>
      </c>
      <c r="E25" s="299">
        <f>E$12</f>
        <v>1</v>
      </c>
      <c r="F25" s="300"/>
      <c r="G25" s="293"/>
      <c r="H25" s="347" t="s">
        <v>421</v>
      </c>
      <c r="I25" s="260"/>
    </row>
    <row r="26" spans="1:15" s="256" customFormat="1" ht="12.75" customHeight="1">
      <c r="A26" s="30" t="s">
        <v>42</v>
      </c>
      <c r="B26"/>
      <c r="C26" s="28" t="s">
        <v>41</v>
      </c>
      <c r="D26" s="301" t="s">
        <v>34</v>
      </c>
      <c r="E26" s="326">
        <f>E24/E25</f>
        <v>0</v>
      </c>
      <c r="F26" s="327" t="s">
        <v>81</v>
      </c>
      <c r="G26" s="293"/>
      <c r="H26" s="347"/>
      <c r="I26" s="273"/>
    </row>
    <row r="27" spans="1:15" s="256" customFormat="1" ht="12.75" customHeight="1">
      <c r="A27" s="866" t="s">
        <v>254</v>
      </c>
      <c r="B27" s="904">
        <v>5.1999999999999998E-2</v>
      </c>
      <c r="C27" s="272" t="s">
        <v>103</v>
      </c>
      <c r="D27" s="303"/>
      <c r="E27" s="304"/>
      <c r="F27" s="302"/>
      <c r="G27" s="293"/>
      <c r="H27" s="1004" t="s">
        <v>419</v>
      </c>
      <c r="I27" s="260"/>
    </row>
    <row r="28" spans="1:15" s="256" customFormat="1" ht="12.75" customHeight="1">
      <c r="A28" s="296" t="s">
        <v>33</v>
      </c>
      <c r="B28" s="304">
        <f>B27*(B25*B24)</f>
        <v>0</v>
      </c>
      <c r="C28" s="277" t="s">
        <v>81</v>
      </c>
      <c r="D28" s="303"/>
      <c r="E28" s="304"/>
      <c r="F28" s="302"/>
      <c r="G28" s="293"/>
      <c r="H28" s="338"/>
    </row>
    <row r="29" spans="1:15" s="256" customFormat="1">
      <c r="A29" s="331"/>
      <c r="B29" s="304"/>
      <c r="C29" s="277"/>
      <c r="D29" s="301"/>
      <c r="E29" s="326"/>
      <c r="F29" s="328"/>
      <c r="H29" s="293"/>
    </row>
    <row r="30" spans="1:15" s="256" customFormat="1">
      <c r="A30" s="287" t="s">
        <v>12</v>
      </c>
      <c r="B30" s="355"/>
      <c r="C30" s="272"/>
      <c r="D30" s="290" t="s">
        <v>12</v>
      </c>
      <c r="E30" s="355"/>
      <c r="F30" s="279"/>
      <c r="G30" s="293"/>
      <c r="H30" s="293"/>
      <c r="M30" s="265"/>
      <c r="O30" s="293"/>
    </row>
    <row r="31" spans="1:15" s="256" customFormat="1" ht="12.75" customHeight="1">
      <c r="A31" s="296" t="s">
        <v>14</v>
      </c>
      <c r="B31" s="316">
        <v>0.01</v>
      </c>
      <c r="C31" s="277"/>
      <c r="D31" s="301" t="s">
        <v>33</v>
      </c>
      <c r="E31" s="326">
        <f>B35</f>
        <v>0</v>
      </c>
      <c r="F31" s="302" t="s">
        <v>81</v>
      </c>
      <c r="G31" s="293" t="s">
        <v>20</v>
      </c>
      <c r="J31" s="265"/>
      <c r="K31" s="260"/>
      <c r="N31" s="260"/>
    </row>
    <row r="32" spans="1:15" s="256" customFormat="1" ht="12.75" customHeight="1">
      <c r="A32" s="296" t="s">
        <v>256</v>
      </c>
      <c r="B32" s="791">
        <f>B$17/2</f>
        <v>0</v>
      </c>
      <c r="C32" s="277" t="s">
        <v>131</v>
      </c>
      <c r="D32" s="306" t="s">
        <v>56</v>
      </c>
      <c r="E32" s="299">
        <f>E$12</f>
        <v>1</v>
      </c>
      <c r="F32" s="300"/>
      <c r="G32" s="293"/>
      <c r="H32" s="347" t="s">
        <v>422</v>
      </c>
      <c r="J32" s="265"/>
      <c r="K32" s="260"/>
      <c r="N32" s="260"/>
    </row>
    <row r="33" spans="1:14" s="256" customFormat="1" ht="12.75" customHeight="1">
      <c r="A33" s="30" t="s">
        <v>42</v>
      </c>
      <c r="B33"/>
      <c r="C33" s="28" t="s">
        <v>41</v>
      </c>
      <c r="D33" s="301" t="s">
        <v>34</v>
      </c>
      <c r="E33" s="326">
        <f>E31/E32</f>
        <v>0</v>
      </c>
      <c r="F33" s="327" t="s">
        <v>81</v>
      </c>
      <c r="G33" s="293"/>
      <c r="H33" s="347" t="s">
        <v>397</v>
      </c>
      <c r="J33" s="265"/>
      <c r="K33" s="260"/>
      <c r="N33" s="260"/>
    </row>
    <row r="34" spans="1:14" s="256" customFormat="1" ht="12.75" customHeight="1">
      <c r="A34" s="866" t="s">
        <v>254</v>
      </c>
      <c r="B34" s="904">
        <v>5.1999999999999998E-2</v>
      </c>
      <c r="C34" s="272" t="s">
        <v>103</v>
      </c>
      <c r="D34" s="303"/>
      <c r="E34" s="304"/>
      <c r="G34" s="293"/>
      <c r="H34" s="347"/>
      <c r="J34" s="265"/>
      <c r="K34" s="260"/>
      <c r="N34" s="260"/>
    </row>
    <row r="35" spans="1:14" s="256" customFormat="1" ht="12.75" customHeight="1">
      <c r="A35" s="296" t="s">
        <v>33</v>
      </c>
      <c r="B35" s="304">
        <f>B34*(B31*B32)</f>
        <v>0</v>
      </c>
      <c r="C35" s="277" t="s">
        <v>81</v>
      </c>
      <c r="D35" s="303"/>
      <c r="E35" s="304"/>
      <c r="G35" s="293"/>
      <c r="H35" s="293"/>
      <c r="J35" s="265"/>
      <c r="K35" s="260"/>
      <c r="N35" s="260"/>
    </row>
    <row r="36" spans="1:14" s="256" customFormat="1">
      <c r="A36" s="294"/>
      <c r="B36" s="304"/>
      <c r="C36" s="277"/>
      <c r="D36" s="301"/>
      <c r="E36" s="326"/>
      <c r="F36" s="328"/>
      <c r="G36" s="293"/>
      <c r="H36" s="237"/>
      <c r="J36" s="274"/>
      <c r="K36" s="260"/>
    </row>
    <row r="37" spans="1:14" s="256" customFormat="1">
      <c r="A37" s="287" t="s">
        <v>13</v>
      </c>
      <c r="B37" s="288"/>
      <c r="C37" s="289"/>
      <c r="D37" s="290" t="s">
        <v>13</v>
      </c>
      <c r="E37" s="291"/>
      <c r="F37" s="292"/>
      <c r="G37" s="293"/>
      <c r="H37" s="237"/>
      <c r="I37" s="293"/>
    </row>
    <row r="38" spans="1:14" s="256" customFormat="1" ht="24">
      <c r="A38" s="296" t="s">
        <v>39</v>
      </c>
      <c r="B38" s="326">
        <f>B28+B35</f>
        <v>0</v>
      </c>
      <c r="C38" s="277" t="s">
        <v>18</v>
      </c>
      <c r="D38" s="301" t="s">
        <v>79</v>
      </c>
      <c r="E38" s="326">
        <f>E26+E33</f>
        <v>0</v>
      </c>
      <c r="F38" s="302" t="s">
        <v>18</v>
      </c>
      <c r="G38" s="293"/>
      <c r="H38" s="237"/>
      <c r="I38" s="237"/>
    </row>
    <row r="39" spans="1:14" s="256" customFormat="1">
      <c r="A39" s="309"/>
      <c r="B39" s="288"/>
      <c r="C39" s="289"/>
      <c r="D39" s="310"/>
      <c r="E39" s="291"/>
      <c r="F39" s="292"/>
      <c r="G39" s="293"/>
      <c r="H39" s="237"/>
      <c r="I39" s="237"/>
    </row>
    <row r="40" spans="1:14" s="256" customFormat="1" ht="13.5" thickBot="1">
      <c r="A40" s="282" t="s">
        <v>11</v>
      </c>
      <c r="B40" s="311" t="s">
        <v>2</v>
      </c>
      <c r="C40" s="312"/>
      <c r="D40" s="313" t="s">
        <v>11</v>
      </c>
      <c r="E40" s="332" t="s">
        <v>3</v>
      </c>
      <c r="F40" s="314"/>
      <c r="G40" s="293"/>
      <c r="H40" s="237"/>
      <c r="I40" s="237"/>
    </row>
    <row r="41" spans="1:14" s="256" customFormat="1" ht="14.25">
      <c r="A41" s="287" t="s">
        <v>73</v>
      </c>
      <c r="B41" s="380" t="s">
        <v>93</v>
      </c>
      <c r="C41" s="390"/>
      <c r="D41" s="287" t="s">
        <v>73</v>
      </c>
      <c r="E41" s="380" t="s">
        <v>93</v>
      </c>
      <c r="F41" s="329"/>
      <c r="G41" s="293"/>
      <c r="H41" s="379"/>
      <c r="I41" s="379"/>
      <c r="L41" s="276"/>
      <c r="M41" s="276"/>
      <c r="N41" s="276"/>
    </row>
    <row r="42" spans="1:14" s="256" customFormat="1">
      <c r="A42" s="287"/>
      <c r="B42" s="334"/>
      <c r="C42" s="289"/>
      <c r="D42" s="391"/>
      <c r="E42" s="335"/>
      <c r="F42" s="292"/>
      <c r="G42" s="293"/>
      <c r="H42" s="237"/>
      <c r="I42" s="237"/>
      <c r="L42" s="237"/>
      <c r="M42" s="237"/>
      <c r="N42" s="237"/>
    </row>
    <row r="43" spans="1:14" s="256" customFormat="1">
      <c r="A43" s="287" t="s">
        <v>74</v>
      </c>
      <c r="B43" s="288"/>
      <c r="C43" s="289"/>
      <c r="D43" s="287" t="s">
        <v>74</v>
      </c>
      <c r="E43" s="291"/>
      <c r="F43" s="292"/>
      <c r="H43" s="1004" t="s">
        <v>420</v>
      </c>
      <c r="I43" s="237"/>
    </row>
    <row r="44" spans="1:14" s="256" customFormat="1" ht="24">
      <c r="A44" s="866" t="s">
        <v>14</v>
      </c>
      <c r="B44" s="1098">
        <v>0.01</v>
      </c>
      <c r="C44" s="885"/>
      <c r="D44" s="910" t="s">
        <v>200</v>
      </c>
      <c r="E44" s="907">
        <v>0.15</v>
      </c>
      <c r="F44" s="1037" t="s">
        <v>252</v>
      </c>
      <c r="G44" s="998" t="s">
        <v>72</v>
      </c>
      <c r="H44" s="803" t="s">
        <v>432</v>
      </c>
      <c r="I44" s="954"/>
      <c r="J44" s="997"/>
      <c r="K44" s="875"/>
    </row>
    <row r="45" spans="1:14" s="256" customFormat="1">
      <c r="A45" s="296" t="s">
        <v>255</v>
      </c>
      <c r="B45" s="299">
        <f>B$17</f>
        <v>0</v>
      </c>
      <c r="C45" s="277" t="s">
        <v>131</v>
      </c>
      <c r="D45" s="896" t="s">
        <v>16</v>
      </c>
      <c r="E45" s="909">
        <f>E44*B45*B44</f>
        <v>0</v>
      </c>
      <c r="F45" s="879" t="s">
        <v>18</v>
      </c>
      <c r="G45" s="916"/>
      <c r="H45" s="347" t="s">
        <v>421</v>
      </c>
      <c r="I45" s="916"/>
      <c r="J45" s="902"/>
      <c r="K45" s="902"/>
      <c r="L45" s="293"/>
    </row>
    <row r="46" spans="1:14" s="256" customFormat="1" ht="24">
      <c r="A46" s="866" t="s">
        <v>153</v>
      </c>
      <c r="B46" s="875"/>
      <c r="C46" s="885" t="s">
        <v>41</v>
      </c>
      <c r="D46" s="910" t="s">
        <v>201</v>
      </c>
      <c r="E46" s="907">
        <v>0.31</v>
      </c>
      <c r="F46" s="1037" t="s">
        <v>252</v>
      </c>
      <c r="G46" s="998" t="s">
        <v>72</v>
      </c>
      <c r="H46" s="803" t="s">
        <v>433</v>
      </c>
      <c r="I46" s="954"/>
      <c r="J46" s="997"/>
      <c r="K46" s="875"/>
      <c r="L46" s="293"/>
      <c r="M46" s="293"/>
      <c r="N46" s="293"/>
    </row>
    <row r="47" spans="1:14" s="293" customFormat="1" ht="24">
      <c r="A47" s="866" t="s">
        <v>214</v>
      </c>
      <c r="B47" s="904">
        <v>24.6</v>
      </c>
      <c r="C47" s="895" t="s">
        <v>103</v>
      </c>
      <c r="D47" s="896" t="s">
        <v>27</v>
      </c>
      <c r="E47" s="907">
        <f>E46*B45*B44</f>
        <v>0</v>
      </c>
      <c r="F47" s="879" t="s">
        <v>18</v>
      </c>
      <c r="G47" s="916"/>
      <c r="H47" s="916"/>
      <c r="I47" s="916"/>
      <c r="J47" s="902"/>
      <c r="K47" s="902"/>
    </row>
    <row r="48" spans="1:14" s="256" customFormat="1">
      <c r="A48" s="910" t="s">
        <v>35</v>
      </c>
      <c r="B48" s="907">
        <f>B47*B45*B44</f>
        <v>0</v>
      </c>
      <c r="C48" s="885" t="s">
        <v>81</v>
      </c>
      <c r="D48" s="896"/>
      <c r="E48" s="907"/>
      <c r="M48" s="293"/>
      <c r="N48" s="293"/>
    </row>
    <row r="49" spans="1:15" ht="24">
      <c r="A49" s="866" t="s">
        <v>215</v>
      </c>
      <c r="B49" s="904">
        <v>10.16</v>
      </c>
      <c r="C49" s="895" t="s">
        <v>103</v>
      </c>
      <c r="D49" s="896"/>
      <c r="E49" s="907"/>
      <c r="F49" s="875"/>
      <c r="G49" s="916"/>
      <c r="H49" s="916"/>
      <c r="I49" s="916"/>
      <c r="J49" s="902"/>
      <c r="K49" s="902"/>
    </row>
    <row r="50" spans="1:15">
      <c r="A50" s="910" t="s">
        <v>17</v>
      </c>
      <c r="B50" s="907">
        <f>B49*B45*B44</f>
        <v>0</v>
      </c>
      <c r="C50" s="876" t="s">
        <v>81</v>
      </c>
      <c r="D50" s="896"/>
      <c r="E50" s="875"/>
      <c r="F50" s="875"/>
      <c r="G50" s="916"/>
      <c r="H50" s="916"/>
      <c r="I50" s="916"/>
      <c r="J50" s="902"/>
      <c r="K50" s="902"/>
    </row>
    <row r="51" spans="1:15">
      <c r="A51" s="900" t="s">
        <v>28</v>
      </c>
      <c r="B51" s="911">
        <f>B48+B50</f>
        <v>0</v>
      </c>
      <c r="C51" s="876" t="s">
        <v>18</v>
      </c>
      <c r="D51" s="896" t="s">
        <v>36</v>
      </c>
      <c r="E51" s="912">
        <f>E45+E47</f>
        <v>0</v>
      </c>
      <c r="F51" s="879" t="s">
        <v>18</v>
      </c>
      <c r="G51" s="916"/>
      <c r="H51" s="916"/>
      <c r="I51" s="916"/>
      <c r="J51" s="902"/>
      <c r="K51" s="902"/>
    </row>
    <row r="52" spans="1:15" s="256" customFormat="1">
      <c r="A52" s="287"/>
      <c r="B52" s="334"/>
      <c r="C52" s="289"/>
      <c r="D52" s="290"/>
      <c r="E52" s="335"/>
      <c r="F52" s="292"/>
      <c r="G52" s="276"/>
      <c r="H52" s="276"/>
    </row>
    <row r="53" spans="1:15" s="293" customFormat="1">
      <c r="A53" s="287" t="s">
        <v>12</v>
      </c>
      <c r="B53" s="288"/>
      <c r="C53" s="277"/>
      <c r="D53" s="290" t="s">
        <v>12</v>
      </c>
      <c r="E53" s="291"/>
      <c r="F53" s="279"/>
      <c r="G53" s="276"/>
      <c r="H53" s="276"/>
    </row>
    <row r="54" spans="1:15" s="293" customFormat="1" ht="24">
      <c r="A54" s="866" t="s">
        <v>14</v>
      </c>
      <c r="B54" s="1098">
        <v>0.01</v>
      </c>
      <c r="C54" s="885"/>
      <c r="D54" s="910" t="s">
        <v>200</v>
      </c>
      <c r="E54" s="907">
        <v>0.15</v>
      </c>
      <c r="F54" s="1037" t="s">
        <v>252</v>
      </c>
      <c r="G54" s="276"/>
      <c r="H54" s="276"/>
    </row>
    <row r="55" spans="1:15" s="293" customFormat="1">
      <c r="A55" s="296" t="s">
        <v>255</v>
      </c>
      <c r="B55" s="299">
        <f>B$17/2</f>
        <v>0</v>
      </c>
      <c r="C55" s="277" t="s">
        <v>131</v>
      </c>
      <c r="D55" s="896" t="s">
        <v>16</v>
      </c>
      <c r="E55" s="909">
        <f>E54*B55*B54</f>
        <v>0</v>
      </c>
      <c r="F55" s="879" t="s">
        <v>18</v>
      </c>
      <c r="G55" s="237"/>
      <c r="H55" s="347" t="s">
        <v>422</v>
      </c>
    </row>
    <row r="56" spans="1:15" ht="24">
      <c r="A56" s="866" t="s">
        <v>153</v>
      </c>
      <c r="B56" s="875"/>
      <c r="C56" s="885" t="s">
        <v>41</v>
      </c>
      <c r="D56" s="910" t="s">
        <v>201</v>
      </c>
      <c r="E56" s="907">
        <v>0.31</v>
      </c>
      <c r="F56" s="1037" t="s">
        <v>252</v>
      </c>
      <c r="H56" s="347" t="s">
        <v>397</v>
      </c>
      <c r="I56" s="276"/>
    </row>
    <row r="57" spans="1:15" ht="24">
      <c r="A57" s="866" t="s">
        <v>214</v>
      </c>
      <c r="B57" s="904">
        <v>24.6</v>
      </c>
      <c r="C57" s="895" t="s">
        <v>103</v>
      </c>
      <c r="D57" s="896" t="s">
        <v>27</v>
      </c>
      <c r="E57" s="907">
        <f>E56*B55*B54</f>
        <v>0</v>
      </c>
      <c r="F57" s="879" t="s">
        <v>18</v>
      </c>
      <c r="G57" s="379"/>
      <c r="J57" s="276"/>
      <c r="K57" s="276"/>
      <c r="O57" s="276"/>
    </row>
    <row r="58" spans="1:15">
      <c r="A58" s="910" t="s">
        <v>35</v>
      </c>
      <c r="B58" s="907">
        <f>B57*B55*B54</f>
        <v>0</v>
      </c>
      <c r="C58" s="885" t="s">
        <v>81</v>
      </c>
      <c r="D58" s="896"/>
      <c r="E58" s="907"/>
      <c r="F58" s="256"/>
      <c r="G58" s="276" t="s">
        <v>20</v>
      </c>
      <c r="H58" s="276"/>
      <c r="I58" s="276"/>
      <c r="J58" s="276"/>
      <c r="K58" s="276"/>
      <c r="O58" s="276"/>
    </row>
    <row r="59" spans="1:15" ht="24">
      <c r="A59" s="866" t="s">
        <v>215</v>
      </c>
      <c r="B59" s="904">
        <v>10.16</v>
      </c>
      <c r="C59" s="895" t="s">
        <v>103</v>
      </c>
      <c r="D59" s="896"/>
      <c r="E59" s="907"/>
      <c r="F59" s="875"/>
      <c r="G59" s="276"/>
      <c r="H59" s="276"/>
      <c r="I59" s="276"/>
      <c r="J59" s="276"/>
      <c r="K59" s="276"/>
      <c r="O59" s="276"/>
    </row>
    <row r="60" spans="1:15">
      <c r="A60" s="910" t="s">
        <v>17</v>
      </c>
      <c r="B60" s="907">
        <f>B59*B55*B54</f>
        <v>0</v>
      </c>
      <c r="C60" s="876" t="s">
        <v>81</v>
      </c>
      <c r="D60" s="896"/>
      <c r="E60" s="875"/>
      <c r="F60" s="875"/>
      <c r="G60" s="276"/>
      <c r="H60" s="276"/>
      <c r="I60" s="276"/>
      <c r="J60" s="276"/>
      <c r="K60" s="276"/>
      <c r="O60" s="276"/>
    </row>
    <row r="61" spans="1:15">
      <c r="A61" s="900" t="s">
        <v>28</v>
      </c>
      <c r="B61" s="911">
        <f>B58+B60</f>
        <v>0</v>
      </c>
      <c r="C61" s="876" t="s">
        <v>18</v>
      </c>
      <c r="D61" s="896" t="s">
        <v>36</v>
      </c>
      <c r="E61" s="912">
        <f>E55+E57</f>
        <v>0</v>
      </c>
      <c r="F61" s="879" t="s">
        <v>18</v>
      </c>
      <c r="G61" s="276"/>
      <c r="H61" s="276"/>
      <c r="I61" s="276"/>
      <c r="J61" s="276"/>
      <c r="K61" s="276"/>
      <c r="O61" s="276"/>
    </row>
    <row r="62" spans="1:15">
      <c r="A62" s="309"/>
      <c r="B62" s="288"/>
      <c r="C62" s="277"/>
      <c r="D62" s="310"/>
      <c r="E62" s="291"/>
      <c r="F62" s="279"/>
      <c r="G62" s="276"/>
      <c r="J62" s="276"/>
      <c r="K62" s="276"/>
      <c r="O62" s="276"/>
    </row>
    <row r="63" spans="1:15">
      <c r="A63" s="287" t="s">
        <v>13</v>
      </c>
      <c r="B63" s="288"/>
      <c r="C63" s="277"/>
      <c r="D63" s="290" t="s">
        <v>13</v>
      </c>
      <c r="E63" s="291"/>
      <c r="F63" s="279"/>
      <c r="G63" s="276"/>
      <c r="H63" s="337"/>
      <c r="J63" s="276"/>
      <c r="K63" s="276"/>
      <c r="O63" s="276"/>
    </row>
    <row r="64" spans="1:15" ht="24">
      <c r="A64" s="296" t="s">
        <v>70</v>
      </c>
      <c r="B64" s="339">
        <f>B51+B61</f>
        <v>0</v>
      </c>
      <c r="C64" s="277" t="s">
        <v>18</v>
      </c>
      <c r="D64" s="301" t="s">
        <v>38</v>
      </c>
      <c r="E64" s="333">
        <f>E51+E61</f>
        <v>0</v>
      </c>
      <c r="F64" s="279" t="s">
        <v>18</v>
      </c>
    </row>
    <row r="65" spans="1:13" ht="36">
      <c r="A65" s="32" t="s">
        <v>46</v>
      </c>
      <c r="B65" s="508"/>
      <c r="C65" s="28" t="s">
        <v>18</v>
      </c>
      <c r="D65" s="64" t="s">
        <v>47</v>
      </c>
      <c r="E65" s="508"/>
      <c r="F65" s="45" t="s">
        <v>18</v>
      </c>
    </row>
    <row r="66" spans="1:13">
      <c r="A66" s="164"/>
      <c r="B66" s="747"/>
      <c r="C66" s="622"/>
      <c r="D66" s="165"/>
      <c r="E66" s="747"/>
      <c r="F66" s="45"/>
    </row>
    <row r="67" spans="1:13" s="793" customFormat="1" ht="12">
      <c r="A67" s="764" t="s">
        <v>287</v>
      </c>
      <c r="B67" s="336"/>
      <c r="C67" s="359"/>
      <c r="D67" s="359"/>
      <c r="E67" s="336"/>
      <c r="F67" s="336"/>
      <c r="G67" s="360"/>
      <c r="H67" s="792"/>
    </row>
    <row r="68" spans="1:13" s="793" customFormat="1" ht="27" customHeight="1">
      <c r="A68" s="1319" t="s">
        <v>206</v>
      </c>
      <c r="B68" s="1358"/>
      <c r="C68" s="1358"/>
      <c r="D68" s="1358"/>
      <c r="E68" s="1358"/>
      <c r="F68" s="1358"/>
      <c r="G68" s="361" t="s">
        <v>20</v>
      </c>
      <c r="I68" s="793" t="s">
        <v>20</v>
      </c>
      <c r="J68" s="794"/>
      <c r="K68" s="794"/>
    </row>
    <row r="69" spans="1:13" s="236" customFormat="1" ht="14.25" customHeight="1">
      <c r="A69" s="1261"/>
      <c r="C69" s="292"/>
      <c r="D69" s="319" t="s">
        <v>20</v>
      </c>
      <c r="E69" s="257"/>
      <c r="F69" s="257"/>
      <c r="G69" s="1176" t="s">
        <v>20</v>
      </c>
      <c r="J69" s="1262"/>
      <c r="K69" s="1262"/>
    </row>
    <row r="70" spans="1:13" s="236" customFormat="1" ht="14.25" customHeight="1"/>
    <row r="71" spans="1:13" s="1176" customFormat="1" ht="14.25" customHeight="1">
      <c r="A71" s="705"/>
      <c r="B71" s="1165"/>
      <c r="C71" s="1166"/>
      <c r="D71" s="1166"/>
      <c r="E71" s="1166"/>
      <c r="F71" s="1165"/>
      <c r="G71" s="267"/>
      <c r="H71" s="1263"/>
      <c r="K71" s="1264"/>
    </row>
    <row r="72" spans="1:13" s="1176" customFormat="1" ht="14.25" customHeight="1">
      <c r="A72" s="1163"/>
      <c r="B72" s="1167"/>
      <c r="C72" s="1166"/>
      <c r="D72" s="1163"/>
      <c r="E72" s="1167"/>
      <c r="F72" s="1166"/>
      <c r="G72" s="1265"/>
      <c r="J72" s="1168"/>
      <c r="K72" s="1264"/>
    </row>
    <row r="73" spans="1:13" s="1176" customFormat="1" ht="14.25" customHeight="1">
      <c r="A73" s="1163"/>
      <c r="B73" s="45"/>
      <c r="C73" s="1166"/>
      <c r="D73" s="1163"/>
      <c r="E73" s="45"/>
      <c r="F73" s="1166"/>
      <c r="G73" s="1265"/>
      <c r="J73" s="1168"/>
      <c r="K73" s="1264"/>
    </row>
    <row r="74" spans="1:13" s="1176" customFormat="1" ht="14.25" customHeight="1">
      <c r="A74" s="1163"/>
      <c r="B74" s="1167"/>
      <c r="C74" s="1166"/>
      <c r="D74" s="1163"/>
      <c r="E74" s="1167"/>
      <c r="F74" s="1166"/>
      <c r="G74" s="1265"/>
      <c r="J74" s="1168"/>
      <c r="K74" s="1264"/>
    </row>
    <row r="75" spans="1:13" s="1176" customFormat="1" ht="14.25" customHeight="1">
      <c r="A75" s="1163"/>
      <c r="B75" s="1167"/>
      <c r="C75" s="1166"/>
      <c r="D75" s="1163"/>
      <c r="E75" s="1167"/>
      <c r="F75" s="1167"/>
      <c r="I75" s="1266"/>
      <c r="J75" s="1168"/>
      <c r="K75" s="1264"/>
      <c r="L75" s="267"/>
    </row>
    <row r="76" spans="1:13" s="1176" customFormat="1" ht="14.25" customHeight="1">
      <c r="A76" s="1123"/>
      <c r="B76" s="1169"/>
      <c r="C76" s="279"/>
      <c r="D76" s="1123"/>
      <c r="E76" s="326"/>
      <c r="F76" s="279"/>
      <c r="I76" s="1264"/>
      <c r="J76" s="1170"/>
      <c r="K76" s="1264"/>
      <c r="M76" s="1264"/>
    </row>
    <row r="77" spans="1:13" s="1176" customFormat="1" ht="14.25" customHeight="1">
      <c r="A77" s="1123"/>
      <c r="B77" s="1171"/>
      <c r="C77" s="279"/>
      <c r="D77" s="1123"/>
      <c r="E77" s="1171"/>
      <c r="F77" s="279"/>
      <c r="H77" s="1267"/>
      <c r="I77" s="1264"/>
    </row>
    <row r="78" spans="1:13" s="1176" customFormat="1" ht="14.25" customHeight="1">
      <c r="A78" s="1185"/>
      <c r="B78" s="1268"/>
      <c r="C78" s="45"/>
      <c r="D78" s="1123"/>
      <c r="E78" s="326"/>
      <c r="F78" s="328"/>
      <c r="H78" s="1264"/>
      <c r="I78" s="1267"/>
    </row>
    <row r="79" spans="1:13" s="1176" customFormat="1" ht="14.25" customHeight="1">
      <c r="A79" s="1036"/>
      <c r="B79" s="904"/>
      <c r="C79" s="279"/>
      <c r="D79" s="1123"/>
      <c r="E79" s="326"/>
      <c r="F79" s="279"/>
      <c r="I79" s="1264"/>
    </row>
    <row r="80" spans="1:13" s="1176" customFormat="1" ht="14.25" customHeight="1">
      <c r="A80" s="1123"/>
      <c r="B80" s="326"/>
      <c r="C80" s="279"/>
      <c r="D80" s="1123"/>
      <c r="E80" s="326"/>
      <c r="F80" s="279"/>
      <c r="H80" s="1269"/>
    </row>
    <row r="81" spans="1:14" s="1176" customFormat="1" ht="14.25" customHeight="1">
      <c r="A81" s="1270"/>
      <c r="B81" s="326"/>
      <c r="C81" s="279"/>
      <c r="D81" s="1123"/>
      <c r="E81" s="326"/>
      <c r="F81" s="328"/>
    </row>
    <row r="82" spans="1:14" s="1176" customFormat="1" ht="14.25" customHeight="1">
      <c r="A82" s="1163"/>
      <c r="B82" s="279"/>
      <c r="C82" s="279"/>
      <c r="D82" s="1163"/>
      <c r="E82" s="279"/>
      <c r="F82" s="279"/>
      <c r="M82" s="267"/>
    </row>
    <row r="83" spans="1:14" s="1176" customFormat="1" ht="14.25" customHeight="1">
      <c r="A83" s="1123"/>
      <c r="B83" s="1169"/>
      <c r="C83" s="279"/>
      <c r="D83" s="1123"/>
      <c r="E83" s="326"/>
      <c r="F83" s="279"/>
      <c r="J83" s="267"/>
      <c r="K83" s="1264"/>
      <c r="N83" s="1264"/>
    </row>
    <row r="84" spans="1:14" s="1176" customFormat="1" ht="14.25" customHeight="1">
      <c r="A84" s="1123"/>
      <c r="B84" s="1173"/>
      <c r="C84" s="279"/>
      <c r="D84" s="1123"/>
      <c r="E84" s="1171"/>
      <c r="F84" s="279"/>
      <c r="J84" s="267"/>
      <c r="K84" s="1264"/>
      <c r="N84" s="1264"/>
    </row>
    <row r="85" spans="1:14" s="1176" customFormat="1" ht="14.25" customHeight="1">
      <c r="A85" s="1185"/>
      <c r="B85" s="1268"/>
      <c r="C85" s="45"/>
      <c r="D85" s="1123"/>
      <c r="E85" s="326"/>
      <c r="F85" s="328"/>
      <c r="J85" s="267"/>
      <c r="K85" s="1264"/>
      <c r="N85" s="1264"/>
    </row>
    <row r="86" spans="1:14" s="1176" customFormat="1" ht="14.25" customHeight="1">
      <c r="A86" s="1036"/>
      <c r="B86" s="904"/>
      <c r="C86" s="279"/>
      <c r="D86" s="1123"/>
      <c r="E86" s="326"/>
      <c r="H86" s="1164"/>
      <c r="J86" s="267"/>
      <c r="K86" s="1264"/>
      <c r="N86" s="1264"/>
    </row>
    <row r="87" spans="1:14" s="1176" customFormat="1" ht="14.25" customHeight="1">
      <c r="A87" s="1123"/>
      <c r="B87" s="326"/>
      <c r="C87" s="279"/>
      <c r="D87" s="1123"/>
      <c r="E87" s="326"/>
      <c r="J87" s="267"/>
      <c r="K87" s="1264"/>
      <c r="N87" s="1264"/>
    </row>
    <row r="88" spans="1:14" s="1176" customFormat="1" ht="14.25" customHeight="1">
      <c r="A88" s="1123"/>
      <c r="B88" s="326"/>
      <c r="C88" s="279"/>
      <c r="D88" s="1123"/>
      <c r="E88" s="326"/>
      <c r="F88" s="328"/>
      <c r="J88" s="1174"/>
      <c r="K88" s="1264"/>
    </row>
    <row r="89" spans="1:14" s="1176" customFormat="1" ht="14.25" customHeight="1">
      <c r="A89" s="1163"/>
      <c r="B89" s="291"/>
      <c r="C89" s="292"/>
      <c r="D89" s="1163"/>
      <c r="E89" s="291"/>
      <c r="F89" s="292"/>
    </row>
    <row r="90" spans="1:14" s="1176" customFormat="1" ht="14.25" customHeight="1">
      <c r="A90" s="1123"/>
      <c r="B90" s="326"/>
      <c r="C90" s="279"/>
      <c r="D90" s="1123"/>
      <c r="E90" s="326"/>
      <c r="F90" s="279"/>
    </row>
    <row r="91" spans="1:14" s="1176" customFormat="1" ht="14.25" customHeight="1">
      <c r="A91" s="292"/>
      <c r="B91" s="291"/>
      <c r="C91" s="292"/>
      <c r="D91" s="292"/>
      <c r="E91" s="291"/>
      <c r="F91" s="292"/>
    </row>
    <row r="92" spans="1:14" s="1176" customFormat="1" ht="14.25" customHeight="1">
      <c r="A92" s="1163"/>
      <c r="B92" s="335"/>
      <c r="C92" s="292"/>
      <c r="D92" s="1163"/>
      <c r="E92" s="335"/>
      <c r="F92" s="292"/>
    </row>
    <row r="93" spans="1:14" s="1176" customFormat="1" ht="14.25" customHeight="1">
      <c r="A93" s="1163"/>
      <c r="B93" s="45"/>
      <c r="C93" s="1166"/>
      <c r="D93" s="1163"/>
      <c r="E93" s="45"/>
      <c r="F93" s="1166"/>
      <c r="H93" s="279"/>
      <c r="I93" s="279"/>
    </row>
    <row r="94" spans="1:14" s="1176" customFormat="1" ht="14.25" customHeight="1">
      <c r="A94" s="1163"/>
      <c r="B94" s="335"/>
      <c r="C94" s="292"/>
      <c r="D94" s="1163"/>
      <c r="E94" s="335"/>
      <c r="F94" s="292"/>
    </row>
    <row r="95" spans="1:14" s="1176" customFormat="1" ht="14.25" customHeight="1">
      <c r="A95" s="1163"/>
      <c r="B95" s="291"/>
      <c r="C95" s="292"/>
      <c r="D95" s="1163"/>
      <c r="E95" s="291"/>
      <c r="F95" s="292"/>
      <c r="J95" s="1266"/>
    </row>
    <row r="96" spans="1:14" s="1176" customFormat="1" ht="14.25" customHeight="1">
      <c r="A96" s="1036"/>
      <c r="B96" s="1144"/>
      <c r="C96" s="879"/>
      <c r="D96" s="1244"/>
      <c r="E96" s="907"/>
      <c r="F96" s="879"/>
      <c r="G96" s="998"/>
      <c r="H96" s="803"/>
      <c r="I96" s="905"/>
      <c r="J96" s="1245"/>
      <c r="K96" s="1227"/>
    </row>
    <row r="97" spans="1:11" s="1176" customFormat="1" ht="14.25" customHeight="1">
      <c r="A97" s="1123"/>
      <c r="B97" s="1171"/>
      <c r="C97" s="279"/>
      <c r="D97" s="1036"/>
      <c r="E97" s="909"/>
      <c r="F97" s="879"/>
      <c r="G97" s="1227"/>
      <c r="H97" s="1227"/>
      <c r="I97" s="1227"/>
      <c r="J97" s="1227"/>
      <c r="K97" s="1227"/>
    </row>
    <row r="98" spans="1:11" s="1176" customFormat="1" ht="14.25" customHeight="1">
      <c r="A98" s="1036"/>
      <c r="B98" s="1227"/>
      <c r="C98" s="879"/>
      <c r="D98" s="1244"/>
      <c r="E98" s="907"/>
      <c r="F98" s="879"/>
      <c r="G98" s="998"/>
      <c r="H98" s="803"/>
      <c r="I98" s="905"/>
      <c r="J98" s="1245"/>
      <c r="K98" s="1227"/>
    </row>
    <row r="99" spans="1:11" s="1176" customFormat="1" ht="14.25" customHeight="1">
      <c r="A99" s="1036"/>
      <c r="B99" s="904"/>
      <c r="C99" s="879"/>
      <c r="D99" s="1036"/>
      <c r="E99" s="907"/>
      <c r="F99" s="879"/>
      <c r="G99" s="1227"/>
      <c r="H99" s="1227"/>
      <c r="I99" s="1227"/>
      <c r="J99" s="1227"/>
      <c r="K99" s="1227"/>
    </row>
    <row r="100" spans="1:11" s="1176" customFormat="1" ht="14.25" customHeight="1">
      <c r="A100" s="1244"/>
      <c r="B100" s="907"/>
      <c r="C100" s="879"/>
      <c r="D100" s="1036"/>
      <c r="E100" s="907"/>
    </row>
    <row r="101" spans="1:11" s="1176" customFormat="1" ht="14.25" customHeight="1">
      <c r="A101" s="1036"/>
      <c r="B101" s="904"/>
      <c r="C101" s="879"/>
      <c r="D101" s="1036"/>
      <c r="E101" s="907"/>
      <c r="F101" s="1227"/>
      <c r="G101" s="1227"/>
      <c r="H101" s="1227"/>
      <c r="I101" s="1227"/>
      <c r="J101" s="1227"/>
      <c r="K101" s="1227"/>
    </row>
    <row r="102" spans="1:11" s="1176" customFormat="1" ht="14.25" customHeight="1">
      <c r="A102" s="1244"/>
      <c r="B102" s="907"/>
      <c r="C102" s="879"/>
      <c r="D102" s="1036"/>
      <c r="E102" s="1227"/>
      <c r="F102" s="1227"/>
      <c r="G102" s="1227"/>
      <c r="H102" s="1227"/>
      <c r="I102" s="1227"/>
      <c r="J102" s="1227"/>
      <c r="K102" s="1227"/>
    </row>
    <row r="103" spans="1:11" s="1176" customFormat="1" ht="14.25" customHeight="1">
      <c r="A103" s="1036"/>
      <c r="B103" s="907"/>
      <c r="C103" s="879"/>
      <c r="D103" s="1036"/>
      <c r="E103" s="909"/>
      <c r="F103" s="879"/>
      <c r="G103" s="1227"/>
      <c r="H103" s="1227"/>
      <c r="I103" s="1227"/>
      <c r="J103" s="1227"/>
      <c r="K103" s="1227"/>
    </row>
    <row r="104" spans="1:11" s="1176" customFormat="1" ht="14.25" customHeight="1">
      <c r="A104" s="1163"/>
      <c r="B104" s="335"/>
      <c r="C104" s="292"/>
      <c r="D104" s="1163"/>
      <c r="E104" s="335"/>
      <c r="F104" s="292"/>
    </row>
    <row r="105" spans="1:11" s="1176" customFormat="1" ht="14.25" customHeight="1">
      <c r="A105" s="1163"/>
      <c r="B105" s="291"/>
      <c r="C105" s="279"/>
      <c r="D105" s="1163"/>
      <c r="E105" s="291"/>
      <c r="F105" s="279"/>
    </row>
    <row r="106" spans="1:11" s="1176" customFormat="1" ht="14.25" customHeight="1">
      <c r="A106" s="1036"/>
      <c r="B106" s="1144"/>
      <c r="C106" s="879"/>
      <c r="D106" s="1244"/>
      <c r="E106" s="907"/>
      <c r="F106" s="879"/>
    </row>
    <row r="107" spans="1:11" s="1176" customFormat="1" ht="14.25" customHeight="1">
      <c r="A107" s="1123"/>
      <c r="B107" s="1171"/>
      <c r="C107" s="279"/>
      <c r="D107" s="1036"/>
      <c r="E107" s="909"/>
      <c r="F107" s="879"/>
      <c r="H107" s="1164"/>
    </row>
    <row r="108" spans="1:11" s="1176" customFormat="1" ht="14.25" customHeight="1">
      <c r="A108" s="1036"/>
      <c r="B108" s="1227"/>
      <c r="C108" s="879"/>
      <c r="D108" s="1244"/>
      <c r="E108" s="907"/>
      <c r="F108" s="879"/>
    </row>
    <row r="109" spans="1:11" s="1176" customFormat="1" ht="14.25" customHeight="1">
      <c r="A109" s="1036"/>
      <c r="B109" s="904"/>
      <c r="C109" s="879"/>
      <c r="D109" s="1036"/>
      <c r="E109" s="907"/>
      <c r="F109" s="879"/>
      <c r="G109" s="279"/>
    </row>
    <row r="110" spans="1:11" s="1176" customFormat="1" ht="14.25" customHeight="1">
      <c r="A110" s="1244"/>
      <c r="B110" s="907"/>
      <c r="C110" s="879"/>
      <c r="D110" s="1036"/>
      <c r="E110" s="907"/>
    </row>
    <row r="111" spans="1:11" s="1176" customFormat="1" ht="14.25" customHeight="1">
      <c r="A111" s="1036"/>
      <c r="B111" s="904"/>
      <c r="C111" s="879"/>
      <c r="D111" s="1036"/>
      <c r="E111" s="907"/>
      <c r="F111" s="1227"/>
    </row>
    <row r="112" spans="1:11" s="1176" customFormat="1" ht="14.25" customHeight="1">
      <c r="A112" s="1244"/>
      <c r="B112" s="907"/>
      <c r="C112" s="879"/>
      <c r="D112" s="1036"/>
      <c r="E112" s="1227"/>
      <c r="F112" s="1227"/>
    </row>
    <row r="113" spans="1:8" s="1176" customFormat="1" ht="14.25" customHeight="1">
      <c r="A113" s="1036"/>
      <c r="B113" s="907"/>
      <c r="C113" s="879"/>
      <c r="D113" s="1036"/>
      <c r="E113" s="909"/>
      <c r="F113" s="879"/>
    </row>
    <row r="114" spans="1:8" s="1176" customFormat="1" ht="14.25" customHeight="1">
      <c r="A114" s="292"/>
      <c r="B114" s="291"/>
      <c r="C114" s="279"/>
      <c r="D114" s="292"/>
      <c r="E114" s="291"/>
      <c r="F114" s="279"/>
    </row>
    <row r="115" spans="1:8" s="1176" customFormat="1" ht="14.25" customHeight="1">
      <c r="A115" s="1163"/>
      <c r="B115" s="291"/>
      <c r="C115" s="279"/>
      <c r="D115" s="1163"/>
      <c r="E115" s="291"/>
      <c r="F115" s="279"/>
      <c r="H115" s="1170"/>
    </row>
    <row r="116" spans="1:8" s="1176" customFormat="1" ht="14.25" customHeight="1">
      <c r="A116" s="1123"/>
      <c r="B116" s="1175"/>
      <c r="C116" s="279"/>
      <c r="D116" s="1123"/>
      <c r="E116" s="333"/>
      <c r="F116" s="279"/>
    </row>
    <row r="117" spans="1:8" s="1176" customFormat="1" ht="14.25" customHeight="1">
      <c r="A117" s="415"/>
      <c r="B117" s="747"/>
      <c r="C117" s="45"/>
      <c r="D117" s="415"/>
      <c r="E117" s="747"/>
      <c r="F117" s="45"/>
    </row>
    <row r="118" spans="1:8" s="1176" customFormat="1" ht="14.25" customHeight="1">
      <c r="A118" s="415"/>
      <c r="B118" s="747"/>
      <c r="C118" s="45"/>
      <c r="D118" s="415"/>
      <c r="E118" s="747"/>
      <c r="F118" s="45"/>
    </row>
    <row r="119" spans="1:8" s="1271" customFormat="1" ht="14.25" customHeight="1">
      <c r="A119" s="1187"/>
      <c r="B119" s="1123"/>
      <c r="C119" s="1123"/>
      <c r="D119" s="1123"/>
      <c r="E119" s="1123"/>
      <c r="F119" s="1123"/>
      <c r="H119" s="1272"/>
    </row>
    <row r="120" spans="1:8" s="1271" customFormat="1" ht="14.25" customHeight="1">
      <c r="A120" s="1110"/>
      <c r="B120" s="415"/>
      <c r="C120" s="415"/>
      <c r="D120" s="415"/>
      <c r="E120" s="415"/>
      <c r="F120" s="415"/>
    </row>
    <row r="121" spans="1:8" s="1176" customFormat="1" ht="14.25" customHeight="1"/>
    <row r="122" spans="1:8" s="1176" customFormat="1" ht="14.25" customHeight="1"/>
    <row r="123" spans="1:8" s="1176" customFormat="1" ht="14.25" customHeight="1"/>
    <row r="124" spans="1:8" s="236" customFormat="1" ht="14.25" customHeight="1"/>
    <row r="125" spans="1:8" s="236" customFormat="1" ht="14.25" customHeight="1"/>
    <row r="126" spans="1:8" s="236" customFormat="1" ht="14.25" customHeight="1"/>
    <row r="127" spans="1:8" s="236" customFormat="1" ht="14.25" customHeight="1"/>
    <row r="128" spans="1:8" s="236" customFormat="1" ht="14.25" customHeight="1"/>
    <row r="129" s="236" customFormat="1" ht="14.25" customHeight="1"/>
    <row r="130" s="236" customFormat="1" ht="14.25" customHeight="1"/>
    <row r="131" s="236" customFormat="1" ht="14.25" customHeight="1"/>
    <row r="132" s="236" customFormat="1" ht="14.25" customHeight="1"/>
    <row r="133" s="236" customFormat="1" ht="14.25" customHeight="1"/>
    <row r="134" s="236" customFormat="1" ht="14.25" customHeight="1"/>
    <row r="135" s="236" customFormat="1" ht="14.25" customHeight="1"/>
    <row r="136" s="236" customFormat="1" ht="14.25" customHeight="1"/>
    <row r="137" s="236" customFormat="1" ht="14.25" customHeight="1"/>
    <row r="138" s="236" customFormat="1" ht="14.25" customHeight="1"/>
    <row r="139" s="236" customFormat="1" ht="14.25" customHeight="1"/>
    <row r="140" s="236" customFormat="1" ht="14.25" customHeight="1"/>
    <row r="141" s="236" customFormat="1" ht="14.25" customHeight="1"/>
    <row r="142" s="236" customFormat="1" ht="14.25" customHeight="1"/>
    <row r="143" s="236" customFormat="1" ht="14.25" customHeight="1"/>
    <row r="144" s="236" customFormat="1" ht="14.25" customHeight="1"/>
    <row r="145" s="236" customFormat="1" ht="14.25" customHeight="1"/>
    <row r="146" s="236" customFormat="1" ht="14.25" customHeight="1"/>
    <row r="147" s="236" customFormat="1" ht="14.25" customHeight="1"/>
    <row r="148" s="236" customFormat="1" ht="14.25" customHeight="1"/>
    <row r="149" s="236" customFormat="1" ht="14.25" customHeight="1"/>
    <row r="150" s="236" customFormat="1" ht="14.25" customHeight="1"/>
    <row r="151" s="236" customFormat="1" ht="14.25" customHeight="1"/>
    <row r="152" s="236" customFormat="1" ht="14.25" customHeight="1"/>
    <row r="153" s="236" customFormat="1" ht="14.25" customHeight="1"/>
    <row r="154" s="236" customFormat="1" ht="14.25" customHeight="1"/>
    <row r="155" s="236" customFormat="1" ht="14.25" customHeight="1"/>
    <row r="156" s="236" customFormat="1" ht="14.25" customHeight="1"/>
    <row r="157" s="236" customFormat="1" ht="14.25" customHeight="1"/>
    <row r="158" s="236" customFormat="1" ht="14.25" customHeight="1"/>
    <row r="159" s="236" customFormat="1" ht="14.25" customHeight="1"/>
    <row r="160" s="236" customFormat="1" ht="14.25" customHeight="1"/>
    <row r="161" s="236" customFormat="1" ht="14.25" customHeight="1"/>
    <row r="162" s="236" customFormat="1" ht="14.25" customHeight="1"/>
    <row r="163" s="236" customFormat="1" ht="14.25" customHeight="1"/>
    <row r="164" s="236" customFormat="1" ht="14.25" customHeight="1"/>
    <row r="165" s="236" customFormat="1" ht="14.25" customHeight="1"/>
    <row r="166" s="236" customFormat="1" ht="14.25" customHeight="1"/>
    <row r="167" s="236" customFormat="1" ht="14.25" customHeight="1"/>
    <row r="168" s="236" customFormat="1" ht="14.25" customHeight="1"/>
    <row r="169" s="236" customFormat="1" ht="14.25" customHeight="1"/>
    <row r="170" s="236" customFormat="1" ht="14.25" customHeight="1"/>
    <row r="171" s="236" customFormat="1" ht="14.25" customHeight="1"/>
    <row r="172" s="236" customFormat="1" ht="14.25" customHeight="1"/>
    <row r="173" s="236" customFormat="1" ht="14.25" customHeight="1"/>
    <row r="174" s="236" customFormat="1" ht="14.25" customHeight="1"/>
    <row r="175" s="236" customFormat="1" ht="14.25" customHeight="1"/>
    <row r="176" s="236" customFormat="1" ht="14.25" customHeight="1"/>
    <row r="177" s="236" customFormat="1" ht="14.25" customHeight="1"/>
    <row r="178" s="236" customFormat="1" ht="14.25" customHeight="1"/>
    <row r="179" s="236" customFormat="1" ht="14.25" customHeight="1"/>
    <row r="180" s="236" customFormat="1" ht="14.25" customHeight="1"/>
    <row r="181" s="236" customFormat="1" ht="14.25" customHeight="1"/>
    <row r="182" s="236" customFormat="1" ht="14.25" customHeight="1"/>
    <row r="183" s="236" customFormat="1" ht="14.25" customHeight="1"/>
    <row r="184" s="236" customFormat="1" ht="14.25" customHeight="1"/>
    <row r="185" s="236" customFormat="1" ht="14.25" customHeight="1"/>
    <row r="186" s="236" customFormat="1" ht="14.25" customHeight="1"/>
    <row r="187" s="236" customFormat="1" ht="14.25" customHeight="1"/>
    <row r="188" s="236" customFormat="1" ht="14.25" customHeight="1"/>
    <row r="189" s="236" customFormat="1" ht="14.25" customHeight="1"/>
    <row r="190" s="236" customFormat="1" ht="14.25" customHeight="1"/>
    <row r="191" s="236" customFormat="1" ht="14.25" customHeight="1"/>
    <row r="192" s="236" customFormat="1" ht="14.25" customHeight="1"/>
    <row r="193" s="236" customFormat="1" ht="14.25" customHeight="1"/>
    <row r="194" s="236" customFormat="1" ht="14.25" customHeight="1"/>
    <row r="195" s="236" customFormat="1" ht="14.25" customHeight="1"/>
    <row r="196" s="236" customFormat="1" ht="14.25" customHeight="1"/>
    <row r="197" s="236" customFormat="1" ht="14.25" customHeight="1"/>
    <row r="198" s="236" customFormat="1" ht="14.25" customHeight="1"/>
    <row r="199" s="236" customFormat="1" ht="14.25" customHeight="1"/>
    <row r="200" s="236" customFormat="1" ht="14.25" customHeight="1"/>
    <row r="201" s="236" customFormat="1" ht="14.25" customHeight="1"/>
    <row r="202" s="236" customFormat="1" ht="14.25" customHeight="1"/>
    <row r="203" s="236" customFormat="1" ht="14.25" customHeight="1"/>
    <row r="204" s="236" customFormat="1" ht="14.25" customHeight="1"/>
    <row r="205" s="236" customFormat="1" ht="14.25" customHeight="1"/>
    <row r="206" s="236" customFormat="1" ht="14.25" customHeight="1"/>
    <row r="207" s="236" customFormat="1" ht="14.25" customHeight="1"/>
    <row r="208" s="236" customFormat="1" ht="14.25" customHeight="1"/>
    <row r="209" s="236" customFormat="1" ht="14.25" customHeight="1"/>
    <row r="210" s="236" customFormat="1" ht="14.25" customHeight="1"/>
    <row r="211" s="236" customFormat="1" ht="14.25" customHeight="1"/>
    <row r="212" s="236" customFormat="1" ht="14.25" customHeight="1"/>
    <row r="213" s="236" customFormat="1" ht="14.25" customHeight="1"/>
    <row r="214" s="236" customFormat="1" ht="14.25" customHeight="1"/>
    <row r="215" s="236" customFormat="1" ht="14.25" customHeight="1"/>
    <row r="216" s="236" customFormat="1" ht="14.25" customHeight="1"/>
    <row r="217" s="236" customFormat="1" ht="14.25" customHeight="1"/>
    <row r="218" s="236" customFormat="1" ht="14.25" customHeight="1"/>
    <row r="219" s="236" customFormat="1" ht="14.25" customHeight="1"/>
    <row r="220" s="236" customFormat="1" ht="14.25" customHeight="1"/>
    <row r="221" s="236" customFormat="1" ht="14.25" customHeight="1"/>
    <row r="222" s="236" customFormat="1" ht="14.25" customHeight="1"/>
    <row r="223" s="236" customFormat="1" ht="14.25" customHeight="1"/>
    <row r="224" s="236" customFormat="1" ht="14.25" customHeight="1"/>
    <row r="225" s="236" customFormat="1" ht="14.25" customHeight="1"/>
    <row r="226" s="236" customFormat="1" ht="14.25" customHeight="1"/>
    <row r="227" s="236" customFormat="1" ht="14.25" customHeight="1"/>
    <row r="228" s="236" customFormat="1" ht="14.25" customHeight="1"/>
    <row r="229" s="236" customFormat="1" ht="14.25" customHeight="1"/>
    <row r="230" s="236" customFormat="1" ht="14.25" customHeight="1"/>
    <row r="231" s="236" customFormat="1" ht="14.25" customHeight="1"/>
    <row r="232" s="236" customFormat="1" ht="14.25" customHeight="1"/>
    <row r="233" s="236" customFormat="1" ht="14.25" customHeight="1"/>
    <row r="234" s="236" customFormat="1" ht="14.25" customHeight="1"/>
    <row r="235" s="236" customFormat="1" ht="14.25" customHeight="1"/>
    <row r="236" s="236" customFormat="1" ht="14.25" customHeight="1"/>
    <row r="237" s="236" customFormat="1" ht="14.25" customHeight="1"/>
    <row r="238" s="236" customFormat="1" ht="14.25" customHeight="1"/>
    <row r="239" s="236" customFormat="1" ht="14.25" customHeight="1"/>
    <row r="240" s="236" customFormat="1" ht="14.25" customHeight="1"/>
    <row r="241" s="236" customFormat="1" ht="14.25" customHeight="1"/>
    <row r="242" s="236" customFormat="1" ht="14.25" customHeight="1"/>
    <row r="243" s="236" customFormat="1" ht="14.25" customHeight="1"/>
    <row r="244" s="236" customFormat="1" ht="14.25" customHeight="1"/>
    <row r="245" s="236" customFormat="1" ht="14.25" customHeight="1"/>
    <row r="246" s="236" customFormat="1" ht="14.25" customHeight="1"/>
    <row r="247" s="236" customFormat="1" ht="14.25" customHeight="1"/>
    <row r="248" s="236" customFormat="1" ht="14.25" customHeight="1"/>
    <row r="249" s="236" customFormat="1" ht="14.25" customHeight="1"/>
    <row r="250" s="236" customFormat="1" ht="14.25" customHeight="1"/>
    <row r="251" s="236" customFormat="1" ht="14.25" customHeight="1"/>
    <row r="252" s="236" customFormat="1" ht="14.25" customHeight="1"/>
    <row r="253" s="236" customFormat="1" ht="14.25" customHeight="1"/>
    <row r="254" s="236" customFormat="1" ht="14.25" customHeight="1"/>
    <row r="255" s="236" customFormat="1" ht="14.25" customHeight="1"/>
    <row r="256" s="236" customFormat="1" ht="14.25" customHeight="1"/>
    <row r="257" s="236" customFormat="1" ht="14.25" customHeight="1"/>
    <row r="258" s="236" customFormat="1" ht="14.25" customHeight="1"/>
    <row r="259" s="236" customFormat="1" ht="14.25" customHeight="1"/>
    <row r="260" s="236" customFormat="1" ht="14.25" customHeight="1"/>
    <row r="261" s="236" customFormat="1" ht="14.25" customHeight="1"/>
    <row r="262" s="236" customFormat="1" ht="14.25" customHeight="1"/>
    <row r="263" s="236" customFormat="1" ht="14.25" customHeight="1"/>
    <row r="264" s="236" customFormat="1" ht="14.25" customHeight="1"/>
    <row r="265" s="236" customFormat="1" ht="14.25" customHeight="1"/>
    <row r="266" s="236" customFormat="1" ht="14.25" customHeight="1"/>
    <row r="267" s="236" customFormat="1" ht="14.25" customHeight="1"/>
    <row r="268" s="236" customFormat="1" ht="14.25" customHeight="1"/>
    <row r="269" s="236" customFormat="1" ht="14.25" customHeight="1"/>
    <row r="270" s="236" customFormat="1" ht="14.25" customHeight="1"/>
    <row r="271" s="236" customFormat="1" ht="14.25" customHeight="1"/>
    <row r="272" s="236" customFormat="1" ht="14.25" customHeight="1"/>
    <row r="273" s="236" customFormat="1" ht="14.25" customHeight="1"/>
    <row r="274" s="236" customFormat="1" ht="14.25" customHeight="1"/>
    <row r="275" s="236" customFormat="1" ht="14.25" customHeight="1"/>
    <row r="276" s="236" customFormat="1" ht="14.25" customHeight="1"/>
    <row r="277" s="236" customFormat="1" ht="14.25" customHeight="1"/>
    <row r="278" s="236" customFormat="1" ht="14.25" customHeight="1"/>
    <row r="279" s="236" customFormat="1" ht="14.25" customHeight="1"/>
    <row r="280" s="236" customFormat="1" ht="14.25" customHeight="1"/>
    <row r="281" s="236" customFormat="1" ht="14.25" customHeight="1"/>
    <row r="282" s="236" customFormat="1" ht="14.25" customHeight="1"/>
    <row r="283" s="236" customFormat="1" ht="14.25" customHeight="1"/>
    <row r="284" s="236" customFormat="1" ht="14.25" customHeight="1"/>
    <row r="285" s="236" customFormat="1" ht="14.25" customHeight="1"/>
    <row r="286" s="236" customFormat="1" ht="14.25" customHeight="1"/>
    <row r="287" s="236" customFormat="1" ht="14.25" customHeight="1"/>
    <row r="288" s="236" customFormat="1" ht="14.25" customHeight="1"/>
    <row r="289" s="236" customFormat="1" ht="14.25" customHeight="1"/>
    <row r="290" s="236" customFormat="1" ht="14.25" customHeight="1"/>
  </sheetData>
  <mergeCells count="4">
    <mergeCell ref="B4:D4"/>
    <mergeCell ref="B5:C5"/>
    <mergeCell ref="B6:C6"/>
    <mergeCell ref="A68:F68"/>
  </mergeCells>
  <hyperlinks>
    <hyperlink ref="H5" location="'M&amp;L Granules data'!A1" display="Anmerkung: Berechnung indikative Werte M&amp;L Granules: siehe Tabellenblatt &quot;M&amp;L Granules data&quot;"/>
  </hyperlinks>
  <pageMargins left="0.78740157499999996" right="0.78740157499999996" top="0.984251969" bottom="0.984251969" header="0.4921259845" footer="0.492125984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heetViews>
  <sheetFormatPr baseColWidth="10" defaultRowHeight="15"/>
  <cols>
    <col min="1" max="1" width="19.28515625" style="1111" bestFit="1" customWidth="1"/>
    <col min="2" max="2" width="12.28515625" style="1111" bestFit="1" customWidth="1"/>
    <col min="3" max="3" width="11.42578125" style="1111"/>
    <col min="4" max="4" width="21.140625" style="1111" customWidth="1"/>
    <col min="5" max="16384" width="11.42578125" style="1111"/>
  </cols>
  <sheetData>
    <row r="1" spans="1:20">
      <c r="A1" s="1119" t="s">
        <v>332</v>
      </c>
    </row>
    <row r="3" spans="1:20">
      <c r="A3" s="1111" t="s">
        <v>296</v>
      </c>
      <c r="B3" s="1111" t="s">
        <v>297</v>
      </c>
      <c r="C3" s="1111" t="s">
        <v>298</v>
      </c>
      <c r="D3" s="1111" t="s">
        <v>299</v>
      </c>
      <c r="E3" s="1111" t="s">
        <v>300</v>
      </c>
      <c r="F3" s="1111" t="s">
        <v>301</v>
      </c>
      <c r="G3" s="1111" t="s">
        <v>302</v>
      </c>
      <c r="H3" s="1111" t="s">
        <v>303</v>
      </c>
      <c r="I3" s="1111" t="s">
        <v>304</v>
      </c>
      <c r="J3" s="1111" t="s">
        <v>305</v>
      </c>
      <c r="K3" s="1111" t="s">
        <v>306</v>
      </c>
      <c r="L3" s="1111" t="s">
        <v>307</v>
      </c>
      <c r="M3" s="1112" t="s">
        <v>308</v>
      </c>
      <c r="N3" s="1112" t="s">
        <v>309</v>
      </c>
      <c r="O3" s="1112" t="s">
        <v>310</v>
      </c>
      <c r="P3" s="1111" t="s">
        <v>311</v>
      </c>
      <c r="Q3" s="1112" t="s">
        <v>312</v>
      </c>
      <c r="R3" s="1112" t="s">
        <v>313</v>
      </c>
      <c r="S3" s="1111" t="s">
        <v>311</v>
      </c>
      <c r="T3" s="1112" t="s">
        <v>314</v>
      </c>
    </row>
    <row r="4" spans="1:20" ht="30">
      <c r="M4" s="1112" t="s">
        <v>315</v>
      </c>
      <c r="N4" s="1112" t="s">
        <v>315</v>
      </c>
      <c r="O4" s="1112" t="s">
        <v>315</v>
      </c>
      <c r="Q4" s="1112" t="s">
        <v>315</v>
      </c>
      <c r="R4" s="1112" t="s">
        <v>315</v>
      </c>
      <c r="S4" s="1112"/>
      <c r="T4" s="1112" t="s">
        <v>315</v>
      </c>
    </row>
    <row r="5" spans="1:20">
      <c r="A5" s="1111" t="s">
        <v>316</v>
      </c>
      <c r="B5" s="1111" t="s">
        <v>317</v>
      </c>
      <c r="C5" s="1111">
        <v>2</v>
      </c>
      <c r="D5" s="1111" t="s">
        <v>318</v>
      </c>
      <c r="E5" s="1111">
        <v>2000</v>
      </c>
      <c r="F5" s="1111" t="s">
        <v>319</v>
      </c>
      <c r="G5" s="1111" t="s">
        <v>320</v>
      </c>
      <c r="H5" s="1111" t="s">
        <v>321</v>
      </c>
      <c r="I5" s="1111" t="s">
        <v>322</v>
      </c>
      <c r="J5" s="1111">
        <v>0.1</v>
      </c>
      <c r="K5" s="1111" t="s">
        <v>323</v>
      </c>
      <c r="L5" s="1111" t="s">
        <v>324</v>
      </c>
      <c r="M5" s="1111">
        <f>'[1]AOEM Granules raw'!L2/(1000*J5)</f>
        <v>5.2000000000000005E-2</v>
      </c>
      <c r="N5" s="1111">
        <f>'[1]AOEM Granules raw'!G2/(1000*J5)</f>
        <v>5.2070000000000007</v>
      </c>
      <c r="O5" s="1111">
        <f>'[1]AOEM Granules raw'!H2/(1000*J5)</f>
        <v>0.02</v>
      </c>
      <c r="P5" s="1111" t="s">
        <v>325</v>
      </c>
      <c r="Q5" s="1111">
        <f>'[1]AOEM Granules raw'!I2/(1000*J5)</f>
        <v>0.33600000000000002</v>
      </c>
      <c r="R5" s="1111">
        <f>'[1]AOEM Granules raw'!J2/(1000*J5)</f>
        <v>0.02</v>
      </c>
      <c r="S5" s="1111" t="s">
        <v>326</v>
      </c>
      <c r="T5" s="1111">
        <f>'[1]AOEM Granules raw'!K2/(1000*J5)</f>
        <v>0.04</v>
      </c>
    </row>
    <row r="6" spans="1:20">
      <c r="A6" s="1111" t="s">
        <v>316</v>
      </c>
      <c r="B6" s="1111" t="s">
        <v>317</v>
      </c>
      <c r="C6" s="1111">
        <v>4</v>
      </c>
      <c r="D6" s="1111" t="s">
        <v>318</v>
      </c>
      <c r="E6" s="1111">
        <v>2000</v>
      </c>
      <c r="F6" s="1111" t="s">
        <v>319</v>
      </c>
      <c r="G6" s="1111" t="s">
        <v>320</v>
      </c>
      <c r="H6" s="1111" t="s">
        <v>321</v>
      </c>
      <c r="I6" s="1111" t="s">
        <v>322</v>
      </c>
      <c r="J6" s="1111">
        <v>0.1</v>
      </c>
      <c r="K6" s="1111" t="s">
        <v>323</v>
      </c>
      <c r="L6" s="1111" t="s">
        <v>324</v>
      </c>
      <c r="N6" s="1111">
        <f>'[1]AOEM Granules raw'!G3/(1000*J6)</f>
        <v>1.6559999999999999</v>
      </c>
      <c r="P6" s="1111" t="s">
        <v>325</v>
      </c>
      <c r="Q6" s="1111">
        <f>'[1]AOEM Granules raw'!I3/(1000*J6)</f>
        <v>0.92700000000000005</v>
      </c>
      <c r="R6" s="1111">
        <f>'[1]AOEM Granules raw'!J3/(1000*J6)</f>
        <v>0.38500000000000001</v>
      </c>
      <c r="S6" s="1111" t="s">
        <v>326</v>
      </c>
    </row>
    <row r="7" spans="1:20">
      <c r="A7" s="1111" t="s">
        <v>316</v>
      </c>
      <c r="B7" s="1111" t="s">
        <v>317</v>
      </c>
      <c r="C7" s="1111">
        <v>6</v>
      </c>
      <c r="D7" s="1111" t="s">
        <v>318</v>
      </c>
      <c r="E7" s="1111">
        <v>2000</v>
      </c>
      <c r="F7" s="1111" t="s">
        <v>319</v>
      </c>
      <c r="G7" s="1111" t="s">
        <v>320</v>
      </c>
      <c r="H7" s="1111" t="s">
        <v>321</v>
      </c>
      <c r="I7" s="1111" t="s">
        <v>322</v>
      </c>
      <c r="J7" s="1111">
        <v>0.1</v>
      </c>
      <c r="K7" s="1111" t="s">
        <v>323</v>
      </c>
      <c r="L7" s="1111" t="s">
        <v>324</v>
      </c>
      <c r="N7" s="1111">
        <f>'[1]AOEM Granules raw'!G4/(1000*J7)</f>
        <v>6.4359999999999999</v>
      </c>
      <c r="O7" s="1111">
        <f>'[1]AOEM Granules raw'!H4/(1000*J7)</f>
        <v>6.0999999999999999E-2</v>
      </c>
      <c r="P7" s="1111" t="s">
        <v>325</v>
      </c>
      <c r="Q7" s="1111">
        <f>'[1]AOEM Granules raw'!I4/(1000*J7)</f>
        <v>1.6340000000000001</v>
      </c>
      <c r="S7" s="1111" t="s">
        <v>326</v>
      </c>
      <c r="T7" s="1111">
        <f>'[1]AOEM Granules raw'!K4/(1000*J7)</f>
        <v>0.04</v>
      </c>
    </row>
    <row r="8" spans="1:20">
      <c r="A8" s="1111" t="s">
        <v>316</v>
      </c>
      <c r="B8" s="1111" t="s">
        <v>317</v>
      </c>
      <c r="C8" s="1111">
        <v>8</v>
      </c>
      <c r="D8" s="1111" t="s">
        <v>318</v>
      </c>
      <c r="E8" s="1111">
        <v>2000</v>
      </c>
      <c r="F8" s="1111" t="s">
        <v>319</v>
      </c>
      <c r="G8" s="1111" t="s">
        <v>320</v>
      </c>
      <c r="H8" s="1111" t="s">
        <v>321</v>
      </c>
      <c r="I8" s="1111" t="s">
        <v>322</v>
      </c>
      <c r="J8" s="1111">
        <v>0.1</v>
      </c>
      <c r="K8" s="1111" t="s">
        <v>323</v>
      </c>
      <c r="L8" s="1111" t="s">
        <v>324</v>
      </c>
      <c r="N8" s="1111">
        <f>'[1]AOEM Granules raw'!G5/(1000*J8)</f>
        <v>5.9710000000000001</v>
      </c>
      <c r="O8" s="1111">
        <f>'[1]AOEM Granules raw'!H5/(1000*J8)</f>
        <v>0.02</v>
      </c>
      <c r="P8" s="1111" t="s">
        <v>325</v>
      </c>
      <c r="Q8" s="1111">
        <f>'[1]AOEM Granules raw'!I5/(1000*J8)</f>
        <v>0.70700000000000007</v>
      </c>
      <c r="S8" s="1111" t="s">
        <v>326</v>
      </c>
      <c r="T8" s="1111">
        <f>'[1]AOEM Granules raw'!K5/(1000*J8)</f>
        <v>0.04</v>
      </c>
    </row>
    <row r="9" spans="1:20">
      <c r="A9" s="1111" t="s">
        <v>316</v>
      </c>
      <c r="B9" s="1111" t="s">
        <v>317</v>
      </c>
      <c r="C9" s="1111">
        <v>10</v>
      </c>
      <c r="D9" s="1111" t="s">
        <v>318</v>
      </c>
      <c r="E9" s="1111">
        <v>2000</v>
      </c>
      <c r="F9" s="1111" t="s">
        <v>319</v>
      </c>
      <c r="G9" s="1111" t="s">
        <v>320</v>
      </c>
      <c r="H9" s="1111" t="s">
        <v>321</v>
      </c>
      <c r="I9" s="1111" t="s">
        <v>322</v>
      </c>
      <c r="J9" s="1111">
        <v>0.1</v>
      </c>
      <c r="K9" s="1111" t="s">
        <v>323</v>
      </c>
      <c r="L9" s="1111" t="s">
        <v>324</v>
      </c>
      <c r="N9" s="1111">
        <f>'[1]AOEM Granules raw'!G6/(1000*J9)</f>
        <v>3.5630000000000002</v>
      </c>
      <c r="O9" s="1111">
        <f>'[1]AOEM Granules raw'!H6/(1000*J9)</f>
        <v>6.5000000000000002E-2</v>
      </c>
      <c r="P9" s="1111" t="s">
        <v>325</v>
      </c>
      <c r="Q9" s="1111">
        <f>'[1]AOEM Granules raw'!I6/(1000*J9)</f>
        <v>3.6760000000000002</v>
      </c>
      <c r="R9" s="1111">
        <f>'[1]AOEM Granules raw'!J6/(1000*J9)</f>
        <v>0.01</v>
      </c>
      <c r="S9" s="1111" t="s">
        <v>326</v>
      </c>
      <c r="T9" s="1111">
        <f>'[1]AOEM Granules raw'!K6/(1000*J9)</f>
        <v>0.04</v>
      </c>
    </row>
    <row r="10" spans="1:20">
      <c r="A10" s="1111" t="s">
        <v>316</v>
      </c>
      <c r="B10" s="1111" t="s">
        <v>317</v>
      </c>
      <c r="C10" s="1111">
        <v>12</v>
      </c>
      <c r="D10" s="1111" t="s">
        <v>318</v>
      </c>
      <c r="E10" s="1111">
        <v>2000</v>
      </c>
      <c r="F10" s="1111" t="s">
        <v>319</v>
      </c>
      <c r="G10" s="1111" t="s">
        <v>320</v>
      </c>
      <c r="H10" s="1111" t="s">
        <v>321</v>
      </c>
      <c r="I10" s="1111" t="s">
        <v>322</v>
      </c>
      <c r="J10" s="1111">
        <v>0.1</v>
      </c>
      <c r="K10" s="1111" t="s">
        <v>323</v>
      </c>
      <c r="L10" s="1111" t="s">
        <v>324</v>
      </c>
      <c r="M10" s="1111">
        <f>'[1]AOEM Granules raw'!L7/(1000*J10)</f>
        <v>5.2000000000000005E-2</v>
      </c>
      <c r="N10" s="1111">
        <f>'[1]AOEM Granules raw'!G7/(1000*J10)</f>
        <v>36.164000000000001</v>
      </c>
      <c r="O10" s="1111">
        <f>'[1]AOEM Granules raw'!H7/(1000*J10)</f>
        <v>0.184</v>
      </c>
      <c r="P10" s="1111" t="s">
        <v>325</v>
      </c>
      <c r="Q10" s="1111">
        <f>'[1]AOEM Granules raw'!I7/(1000*J10)</f>
        <v>9.1420000000000012</v>
      </c>
      <c r="R10" s="1111">
        <f>'[1]AOEM Granules raw'!J7/(1000*J10)</f>
        <v>9.5000000000000001E-2</v>
      </c>
      <c r="S10" s="1111" t="s">
        <v>326</v>
      </c>
      <c r="T10" s="1111">
        <f>'[1]AOEM Granules raw'!K7/(1000*J10)</f>
        <v>0.04</v>
      </c>
    </row>
    <row r="11" spans="1:20">
      <c r="A11" s="1111" t="s">
        <v>316</v>
      </c>
      <c r="B11" s="1111" t="s">
        <v>317</v>
      </c>
      <c r="C11" s="1111">
        <v>14</v>
      </c>
      <c r="D11" s="1111" t="s">
        <v>318</v>
      </c>
      <c r="E11" s="1111">
        <v>2000</v>
      </c>
      <c r="F11" s="1111" t="s">
        <v>319</v>
      </c>
      <c r="G11" s="1111" t="s">
        <v>320</v>
      </c>
      <c r="H11" s="1111" t="s">
        <v>321</v>
      </c>
      <c r="I11" s="1111" t="s">
        <v>322</v>
      </c>
      <c r="J11" s="1111">
        <v>0.1</v>
      </c>
      <c r="K11" s="1111" t="s">
        <v>323</v>
      </c>
      <c r="L11" s="1111" t="s">
        <v>324</v>
      </c>
      <c r="N11" s="1111">
        <f>'[1]AOEM Granules raw'!G8/(1000*J11)</f>
        <v>4.508</v>
      </c>
      <c r="O11" s="1111">
        <f>'[1]AOEM Granules raw'!H8/(1000*J11)</f>
        <v>0.02</v>
      </c>
      <c r="P11" s="1111" t="s">
        <v>325</v>
      </c>
      <c r="Q11" s="1111">
        <f>'[1]AOEM Granules raw'!I8/(1000*J11)</f>
        <v>8.6120000000000001</v>
      </c>
      <c r="R11" s="1111">
        <f>'[1]AOEM Granules raw'!J8/(1000*J11)</f>
        <v>6.2E-2</v>
      </c>
      <c r="S11" s="1111" t="s">
        <v>326</v>
      </c>
    </row>
    <row r="12" spans="1:20">
      <c r="A12" s="1111" t="s">
        <v>316</v>
      </c>
      <c r="B12" s="1111" t="s">
        <v>317</v>
      </c>
      <c r="C12" s="1111">
        <v>16</v>
      </c>
      <c r="D12" s="1111" t="s">
        <v>318</v>
      </c>
      <c r="E12" s="1111">
        <v>2000</v>
      </c>
      <c r="F12" s="1111" t="s">
        <v>319</v>
      </c>
      <c r="G12" s="1111" t="s">
        <v>320</v>
      </c>
      <c r="H12" s="1111" t="s">
        <v>321</v>
      </c>
      <c r="I12" s="1111" t="s">
        <v>322</v>
      </c>
      <c r="J12" s="1111">
        <v>0.1</v>
      </c>
      <c r="K12" s="1111" t="s">
        <v>323</v>
      </c>
      <c r="L12" s="1111" t="s">
        <v>324</v>
      </c>
      <c r="N12" s="1111">
        <f>'[1]AOEM Granules raw'!G9/(1000*J12)</f>
        <v>2.0269999999999997</v>
      </c>
      <c r="O12" s="1111">
        <f>'[1]AOEM Granules raw'!H9/(1000*J12)</f>
        <v>9.0999999999999998E-2</v>
      </c>
      <c r="P12" s="1111" t="s">
        <v>325</v>
      </c>
      <c r="Q12" s="1111">
        <f>'[1]AOEM Granules raw'!I9/(1000*J12)</f>
        <v>10.835000000000001</v>
      </c>
      <c r="S12" s="1111" t="s">
        <v>326</v>
      </c>
    </row>
    <row r="13" spans="1:20">
      <c r="A13" s="1111" t="s">
        <v>316</v>
      </c>
      <c r="B13" s="1111" t="s">
        <v>317</v>
      </c>
      <c r="C13" s="1111">
        <v>18</v>
      </c>
      <c r="D13" s="1111" t="s">
        <v>318</v>
      </c>
      <c r="E13" s="1111">
        <v>2000</v>
      </c>
      <c r="F13" s="1111" t="s">
        <v>319</v>
      </c>
      <c r="G13" s="1111" t="s">
        <v>320</v>
      </c>
      <c r="H13" s="1111" t="s">
        <v>321</v>
      </c>
      <c r="I13" s="1111" t="s">
        <v>322</v>
      </c>
      <c r="J13" s="1111">
        <v>0.1</v>
      </c>
      <c r="K13" s="1111" t="s">
        <v>323</v>
      </c>
      <c r="L13" s="1111" t="s">
        <v>324</v>
      </c>
      <c r="M13" s="1111">
        <f>'[1]AOEM Granules raw'!L10/(1000*J13)</f>
        <v>5.2000000000000005E-2</v>
      </c>
      <c r="N13" s="1111">
        <f>'[1]AOEM Granules raw'!G10/(1000*J13)</f>
        <v>7.2579999999999991</v>
      </c>
      <c r="O13" s="1111">
        <f>'[1]AOEM Granules raw'!H10/(1000*J13)</f>
        <v>5.2000000000000005E-2</v>
      </c>
      <c r="P13" s="1111" t="s">
        <v>325</v>
      </c>
      <c r="Q13" s="1111">
        <f>'[1]AOEM Granules raw'!I10/(1000*J13)</f>
        <v>0.52300000000000002</v>
      </c>
      <c r="R13" s="1111">
        <f>'[1]AOEM Granules raw'!J10/(1000*J13)</f>
        <v>6.3E-2</v>
      </c>
      <c r="S13" s="1111" t="s">
        <v>326</v>
      </c>
    </row>
    <row r="14" spans="1:20">
      <c r="A14" s="1111" t="s">
        <v>316</v>
      </c>
      <c r="B14" s="1111" t="s">
        <v>317</v>
      </c>
      <c r="C14" s="1111">
        <v>20</v>
      </c>
      <c r="D14" s="1111" t="s">
        <v>318</v>
      </c>
      <c r="E14" s="1111">
        <v>2000</v>
      </c>
      <c r="F14" s="1111" t="s">
        <v>319</v>
      </c>
      <c r="G14" s="1111" t="s">
        <v>320</v>
      </c>
      <c r="H14" s="1111" t="s">
        <v>321</v>
      </c>
      <c r="I14" s="1111" t="s">
        <v>322</v>
      </c>
      <c r="J14" s="1111">
        <v>0.1</v>
      </c>
      <c r="K14" s="1111" t="s">
        <v>323</v>
      </c>
      <c r="L14" s="1111" t="s">
        <v>324</v>
      </c>
      <c r="N14" s="1111">
        <f>'[1]AOEM Granules raw'!G11/(1000*J14)</f>
        <v>27.689</v>
      </c>
      <c r="O14" s="1111">
        <f>'[1]AOEM Granules raw'!H11/(1000*J14)</f>
        <v>1.3090000000000002</v>
      </c>
      <c r="P14" s="1111" t="s">
        <v>325</v>
      </c>
      <c r="Q14" s="1111">
        <f>'[1]AOEM Granules raw'!I11/(1000*J14)</f>
        <v>90.878999999999991</v>
      </c>
      <c r="R14" s="1111">
        <f>'[1]AOEM Granules raw'!J11/(1000*J14)</f>
        <v>1.6859999999999999</v>
      </c>
      <c r="S14" s="1111" t="s">
        <v>326</v>
      </c>
      <c r="T14" s="1111">
        <f>'[1]AOEM Granules raw'!K11/(1000*J14)</f>
        <v>0.04</v>
      </c>
    </row>
    <row r="16" spans="1:20" ht="23.25">
      <c r="L16" s="1113"/>
      <c r="M16" s="1112" t="s">
        <v>308</v>
      </c>
      <c r="N16" s="1112" t="s">
        <v>309</v>
      </c>
      <c r="O16" s="1112" t="s">
        <v>310</v>
      </c>
      <c r="Q16" s="1112" t="s">
        <v>312</v>
      </c>
      <c r="R16" s="1112" t="s">
        <v>313</v>
      </c>
    </row>
    <row r="17" spans="12:21">
      <c r="L17" s="1111" t="s">
        <v>327</v>
      </c>
      <c r="M17" s="1114">
        <f>MIN(M5:M14)</f>
        <v>5.2000000000000005E-2</v>
      </c>
      <c r="N17" s="1115">
        <f t="shared" ref="N17:R17" si="0">MIN(N5:N14)</f>
        <v>1.6559999999999999</v>
      </c>
      <c r="O17" s="1115">
        <f t="shared" si="0"/>
        <v>0.02</v>
      </c>
      <c r="P17" s="1115"/>
      <c r="Q17" s="1115">
        <f t="shared" si="0"/>
        <v>0.33600000000000002</v>
      </c>
      <c r="R17" s="1115">
        <f t="shared" si="0"/>
        <v>0.01</v>
      </c>
    </row>
    <row r="18" spans="12:21">
      <c r="L18" s="1111" t="s">
        <v>328</v>
      </c>
      <c r="M18" s="1114">
        <f>PERCENTILE(M5:M14,0.75)</f>
        <v>5.2000000000000005E-2</v>
      </c>
      <c r="N18" s="1115">
        <f>PERCENTILE(N5:N14,0.75)</f>
        <v>7.0524999999999993</v>
      </c>
      <c r="O18" s="1115">
        <f t="shared" ref="O18:R18" si="1">PERCENTILE(O5:O14,0.75)</f>
        <v>9.0999999999999998E-2</v>
      </c>
      <c r="P18" s="1115"/>
      <c r="Q18" s="1115">
        <f t="shared" si="1"/>
        <v>9.009500000000001</v>
      </c>
      <c r="R18" s="1115">
        <f t="shared" si="1"/>
        <v>0.24000000000000002</v>
      </c>
    </row>
    <row r="19" spans="12:21">
      <c r="L19" s="1111" t="s">
        <v>329</v>
      </c>
      <c r="M19" s="1117">
        <f>PERCENTILE(M5:M14,0.95)</f>
        <v>5.2000000000000005E-2</v>
      </c>
      <c r="N19" s="1118">
        <f>PERCENTILE(N5:N13,0.95)</f>
        <v>24.601599999999991</v>
      </c>
      <c r="O19" s="1118">
        <f>PERCENTILE(O5:O13,0.95)</f>
        <v>0.15144999999999995</v>
      </c>
      <c r="P19" s="1118"/>
      <c r="Q19" s="1118">
        <f>PERCENTILE(Q5:Q13,0.95)</f>
        <v>10.1578</v>
      </c>
      <c r="R19" s="1118">
        <f>PERCENTILE(R5:R13,0.95)</f>
        <v>0.3125</v>
      </c>
      <c r="S19" s="1115"/>
      <c r="U19" s="1115"/>
    </row>
    <row r="20" spans="12:21">
      <c r="L20" s="1111" t="s">
        <v>330</v>
      </c>
      <c r="M20" s="1114">
        <f>MAX(M5:M14)</f>
        <v>5.2000000000000005E-2</v>
      </c>
      <c r="N20" s="1115">
        <f t="shared" ref="N20:R20" si="2">MAX(N5:N14)</f>
        <v>36.164000000000001</v>
      </c>
      <c r="O20" s="1115">
        <f t="shared" si="2"/>
        <v>1.3090000000000002</v>
      </c>
      <c r="P20" s="1115"/>
      <c r="Q20" s="1115">
        <f t="shared" si="2"/>
        <v>90.878999999999991</v>
      </c>
      <c r="R20" s="1115">
        <f t="shared" si="2"/>
        <v>1.6859999999999999</v>
      </c>
    </row>
    <row r="21" spans="12:21">
      <c r="L21" s="1111" t="s">
        <v>331</v>
      </c>
      <c r="M21" s="1111">
        <f>COUNT(M5:M14)</f>
        <v>3</v>
      </c>
      <c r="N21" s="1111">
        <f t="shared" ref="N21:R21" si="3">COUNT(N5:N14)</f>
        <v>10</v>
      </c>
      <c r="O21" s="1111">
        <f t="shared" si="3"/>
        <v>9</v>
      </c>
      <c r="Q21" s="1111">
        <f t="shared" si="3"/>
        <v>10</v>
      </c>
      <c r="R21" s="1111">
        <f t="shared" si="3"/>
        <v>7</v>
      </c>
    </row>
    <row r="23" spans="12:21">
      <c r="N23" s="1116"/>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Y295"/>
  <sheetViews>
    <sheetView workbookViewId="0"/>
  </sheetViews>
  <sheetFormatPr baseColWidth="10" defaultRowHeight="12.75"/>
  <cols>
    <col min="1" max="1" width="30.5703125" style="917" customWidth="1"/>
    <col min="2" max="2" width="14.42578125" style="917" customWidth="1"/>
    <col min="3" max="3" width="17.28515625" style="917" customWidth="1"/>
    <col min="4" max="4" width="28.7109375" style="917" customWidth="1"/>
    <col min="5" max="5" width="15" style="924" customWidth="1"/>
    <col min="6" max="6" width="15" style="917" customWidth="1"/>
    <col min="7" max="7" width="5.5703125" style="917" customWidth="1"/>
    <col min="8" max="8" width="30.85546875" style="917" customWidth="1"/>
    <col min="9" max="9" width="7.140625" style="917" customWidth="1"/>
    <col min="10" max="16384" width="11.42578125" style="917"/>
  </cols>
  <sheetData>
    <row r="1" spans="1:21" ht="15">
      <c r="A1" s="920" t="s">
        <v>0</v>
      </c>
      <c r="B1" s="801"/>
      <c r="C1" s="922"/>
      <c r="D1" s="923"/>
      <c r="H1" s="925" t="s">
        <v>382</v>
      </c>
      <c r="I1" s="926" t="s">
        <v>20</v>
      </c>
      <c r="J1" s="276"/>
    </row>
    <row r="2" spans="1:21" ht="15">
      <c r="A2" s="920" t="s">
        <v>1</v>
      </c>
      <c r="B2" s="927" t="s">
        <v>170</v>
      </c>
      <c r="D2" s="923"/>
    </row>
    <row r="3" spans="1:21" ht="15.75" thickBot="1">
      <c r="A3" s="920"/>
      <c r="B3" s="1217" t="s">
        <v>438</v>
      </c>
      <c r="C3" s="1218"/>
      <c r="D3" s="1219"/>
      <c r="H3" s="1025" t="s">
        <v>391</v>
      </c>
    </row>
    <row r="4" spans="1:21" ht="15">
      <c r="A4" s="929"/>
      <c r="B4" s="1321" t="s">
        <v>2</v>
      </c>
      <c r="C4" s="1322"/>
      <c r="D4" s="1323"/>
      <c r="E4" s="930" t="s">
        <v>3</v>
      </c>
      <c r="F4" s="931"/>
      <c r="H4" s="1049" t="s">
        <v>385</v>
      </c>
    </row>
    <row r="5" spans="1:21" ht="14.25" customHeight="1">
      <c r="A5" s="932" t="s">
        <v>21</v>
      </c>
      <c r="B5" s="1324" t="s">
        <v>4</v>
      </c>
      <c r="C5" s="1325"/>
      <c r="D5" s="933" t="s">
        <v>66</v>
      </c>
      <c r="E5" s="934" t="s">
        <v>5</v>
      </c>
      <c r="F5" s="935" t="s">
        <v>6</v>
      </c>
      <c r="H5" s="1049" t="s">
        <v>431</v>
      </c>
    </row>
    <row r="6" spans="1:21" ht="14.25">
      <c r="A6" s="936"/>
      <c r="B6" s="1326" t="s">
        <v>7</v>
      </c>
      <c r="C6" s="1327"/>
      <c r="D6" s="937" t="s">
        <v>8</v>
      </c>
      <c r="E6" s="938" t="s">
        <v>7</v>
      </c>
      <c r="F6" s="939" t="s">
        <v>8</v>
      </c>
      <c r="H6" s="1049" t="s">
        <v>386</v>
      </c>
    </row>
    <row r="7" spans="1:21" ht="14.25">
      <c r="A7" s="940" t="s">
        <v>22</v>
      </c>
      <c r="B7" s="1080" t="s">
        <v>20</v>
      </c>
      <c r="C7" s="941"/>
      <c r="D7" s="942" t="s">
        <v>20</v>
      </c>
      <c r="E7" s="1081" t="s">
        <v>20</v>
      </c>
      <c r="F7" s="943" t="s">
        <v>20</v>
      </c>
      <c r="H7" s="1049" t="s">
        <v>392</v>
      </c>
    </row>
    <row r="8" spans="1:21" ht="14.25">
      <c r="A8" s="940" t="s">
        <v>24</v>
      </c>
      <c r="B8" s="1080"/>
      <c r="C8" s="941"/>
      <c r="D8" s="942"/>
      <c r="E8" s="1081"/>
      <c r="F8" s="943"/>
      <c r="H8" s="1043"/>
    </row>
    <row r="9" spans="1:21" ht="15.75">
      <c r="A9" s="945" t="s">
        <v>23</v>
      </c>
      <c r="B9" s="1079" t="s">
        <v>20</v>
      </c>
      <c r="C9" s="946"/>
      <c r="D9" s="947" t="s">
        <v>20</v>
      </c>
      <c r="E9" s="1083" t="s">
        <v>20</v>
      </c>
      <c r="F9" s="948" t="s">
        <v>20</v>
      </c>
      <c r="H9" s="1131"/>
    </row>
    <row r="10" spans="1:21" ht="15" thickBot="1">
      <c r="A10" s="949" t="s">
        <v>29</v>
      </c>
      <c r="B10" s="1082" t="s">
        <v>20</v>
      </c>
      <c r="C10" s="809"/>
      <c r="D10" s="950" t="s">
        <v>20</v>
      </c>
      <c r="E10" s="1084" t="s">
        <v>20</v>
      </c>
      <c r="F10" s="810" t="s">
        <v>20</v>
      </c>
    </row>
    <row r="11" spans="1:21" ht="14.25">
      <c r="A11" s="951"/>
      <c r="B11" s="951"/>
      <c r="C11" s="951"/>
      <c r="D11" s="951"/>
      <c r="E11" s="952"/>
      <c r="F11" s="875"/>
    </row>
    <row r="12" spans="1:21" s="875" customFormat="1">
      <c r="A12" s="953" t="s">
        <v>9</v>
      </c>
      <c r="B12" s="953"/>
      <c r="C12" s="954"/>
      <c r="D12" s="954"/>
      <c r="E12" s="870"/>
      <c r="F12" s="870"/>
      <c r="G12" s="1199"/>
      <c r="H12" s="887"/>
      <c r="I12" s="902"/>
      <c r="J12" s="902"/>
      <c r="K12" s="902"/>
      <c r="L12" s="902"/>
      <c r="M12" s="902"/>
      <c r="N12" s="902"/>
    </row>
    <row r="13" spans="1:21" s="875" customFormat="1">
      <c r="A13" s="954" t="s">
        <v>30</v>
      </c>
      <c r="B13" s="955" t="s">
        <v>52</v>
      </c>
      <c r="C13" s="806"/>
      <c r="D13" s="954"/>
      <c r="E13" s="956" t="s">
        <v>67</v>
      </c>
      <c r="F13" s="956" t="s">
        <v>54</v>
      </c>
      <c r="G13" s="811" t="s">
        <v>59</v>
      </c>
      <c r="K13" s="812" t="s">
        <v>62</v>
      </c>
      <c r="O13" s="812" t="s">
        <v>409</v>
      </c>
      <c r="R13" s="812" t="s">
        <v>164</v>
      </c>
    </row>
    <row r="14" spans="1:21" s="875" customFormat="1">
      <c r="A14" s="954" t="s">
        <v>53</v>
      </c>
      <c r="B14" s="1097" t="s">
        <v>26</v>
      </c>
      <c r="C14" s="864" t="s">
        <v>20</v>
      </c>
      <c r="D14" s="957" t="s">
        <v>60</v>
      </c>
      <c r="E14" s="958">
        <v>1</v>
      </c>
      <c r="F14" s="959" t="s">
        <v>68</v>
      </c>
      <c r="G14" s="1031">
        <v>1</v>
      </c>
      <c r="H14" s="877" t="s">
        <v>139</v>
      </c>
      <c r="K14" s="960">
        <v>1</v>
      </c>
      <c r="L14" s="887" t="s">
        <v>55</v>
      </c>
      <c r="M14" s="1029" t="s">
        <v>20</v>
      </c>
      <c r="O14" s="960">
        <v>1</v>
      </c>
      <c r="P14" s="887" t="s">
        <v>55</v>
      </c>
      <c r="R14" s="887" t="s">
        <v>166</v>
      </c>
    </row>
    <row r="15" spans="1:21" s="875" customFormat="1" ht="24">
      <c r="A15" s="954" t="s">
        <v>48</v>
      </c>
      <c r="B15" s="1097" t="s">
        <v>26</v>
      </c>
      <c r="C15" s="864" t="s">
        <v>20</v>
      </c>
      <c r="D15" s="967" t="s">
        <v>172</v>
      </c>
      <c r="E15" s="962"/>
      <c r="F15" s="1033" t="s">
        <v>173</v>
      </c>
      <c r="H15" s="877" t="s">
        <v>429</v>
      </c>
      <c r="I15" s="877"/>
      <c r="K15" s="963">
        <v>0.2</v>
      </c>
      <c r="L15" s="887" t="s">
        <v>426</v>
      </c>
      <c r="M15" s="877" t="s">
        <v>389</v>
      </c>
      <c r="O15" s="960">
        <v>0.1</v>
      </c>
      <c r="P15" s="877" t="s">
        <v>61</v>
      </c>
      <c r="R15" s="887" t="s">
        <v>165</v>
      </c>
      <c r="U15" s="887" t="s">
        <v>410</v>
      </c>
    </row>
    <row r="16" spans="1:21" s="875" customFormat="1">
      <c r="A16" s="954" t="s">
        <v>49</v>
      </c>
      <c r="B16" s="808" t="s">
        <v>26</v>
      </c>
      <c r="C16" s="864"/>
      <c r="D16" s="795" t="s">
        <v>273</v>
      </c>
      <c r="E16" s="962">
        <v>0.2</v>
      </c>
      <c r="F16" s="959" t="s">
        <v>58</v>
      </c>
      <c r="G16" s="1031">
        <v>10</v>
      </c>
      <c r="H16" s="877" t="s">
        <v>423</v>
      </c>
      <c r="I16" s="1198"/>
      <c r="J16" s="1198"/>
      <c r="K16" s="963">
        <v>0.1</v>
      </c>
      <c r="L16" s="887" t="s">
        <v>427</v>
      </c>
      <c r="M16" s="877"/>
      <c r="R16" s="877"/>
    </row>
    <row r="17" spans="1:18" s="875" customFormat="1">
      <c r="A17" s="954" t="s">
        <v>50</v>
      </c>
      <c r="B17" s="808" t="s">
        <v>26</v>
      </c>
      <c r="C17" s="864"/>
      <c r="D17" s="805" t="s">
        <v>193</v>
      </c>
      <c r="E17" s="964">
        <v>0.1</v>
      </c>
      <c r="F17" s="965" t="s">
        <v>61</v>
      </c>
      <c r="G17" s="1031">
        <v>20</v>
      </c>
      <c r="H17" s="877" t="s">
        <v>424</v>
      </c>
      <c r="I17" s="902"/>
      <c r="J17" s="902"/>
      <c r="K17" s="963">
        <v>0.05</v>
      </c>
      <c r="L17" s="887" t="s">
        <v>428</v>
      </c>
      <c r="M17" s="877"/>
      <c r="O17" s="887"/>
      <c r="P17" s="877"/>
    </row>
    <row r="18" spans="1:18" s="875" customFormat="1">
      <c r="A18" s="918" t="s">
        <v>157</v>
      </c>
      <c r="B18" s="1097" t="s">
        <v>26</v>
      </c>
      <c r="C18" s="864" t="s">
        <v>20</v>
      </c>
      <c r="D18" s="954"/>
      <c r="E18" s="954"/>
      <c r="F18" s="954"/>
      <c r="G18" s="1031">
        <v>40</v>
      </c>
      <c r="H18" s="877" t="s">
        <v>425</v>
      </c>
      <c r="I18" s="902"/>
      <c r="J18" s="902"/>
      <c r="O18" s="887"/>
      <c r="P18" s="877"/>
    </row>
    <row r="19" spans="1:18" s="875" customFormat="1">
      <c r="A19" s="954" t="s">
        <v>44</v>
      </c>
      <c r="B19" s="955"/>
      <c r="C19" s="862" t="s">
        <v>45</v>
      </c>
      <c r="D19" s="954"/>
      <c r="E19" s="954"/>
      <c r="F19" s="954"/>
      <c r="G19" s="960"/>
      <c r="H19" s="887"/>
      <c r="I19" s="887"/>
      <c r="J19" s="902"/>
      <c r="K19" s="902"/>
      <c r="L19" s="887"/>
      <c r="M19" s="902"/>
      <c r="N19" s="902"/>
    </row>
    <row r="20" spans="1:18" s="875" customFormat="1">
      <c r="A20" s="917"/>
      <c r="B20" s="916"/>
      <c r="C20" s="797"/>
      <c r="D20" s="954"/>
      <c r="E20" s="954"/>
      <c r="F20" s="954"/>
      <c r="G20" s="960"/>
      <c r="H20" s="887"/>
      <c r="I20" s="887"/>
      <c r="J20" s="902"/>
      <c r="K20" s="902"/>
      <c r="L20" s="887"/>
      <c r="M20" s="902"/>
      <c r="N20" s="902"/>
    </row>
    <row r="21" spans="1:18" s="875" customFormat="1" ht="14.25">
      <c r="A21" s="968" t="s">
        <v>22</v>
      </c>
      <c r="B21" s="968"/>
      <c r="C21" s="969"/>
      <c r="D21" s="969"/>
      <c r="E21" s="969"/>
      <c r="F21" s="968" t="s">
        <v>20</v>
      </c>
      <c r="G21" s="1028"/>
      <c r="H21" s="1200"/>
      <c r="I21" s="880"/>
      <c r="J21" s="879"/>
      <c r="K21" s="1005"/>
      <c r="L21" s="887"/>
      <c r="M21" s="1031"/>
      <c r="N21" s="902"/>
      <c r="O21" s="902"/>
      <c r="P21" s="902"/>
      <c r="Q21" s="902"/>
      <c r="R21" s="902"/>
    </row>
    <row r="22" spans="1:18" s="875" customFormat="1" ht="15" thickBot="1">
      <c r="A22" s="970" t="s">
        <v>10</v>
      </c>
      <c r="B22" s="971" t="s">
        <v>2</v>
      </c>
      <c r="C22" s="972"/>
      <c r="D22" s="973" t="s">
        <v>10</v>
      </c>
      <c r="E22" s="974" t="s">
        <v>3</v>
      </c>
      <c r="F22" s="975"/>
      <c r="G22" s="887"/>
      <c r="H22" s="887"/>
      <c r="I22" s="1007"/>
      <c r="J22" s="887"/>
      <c r="K22" s="1006"/>
      <c r="L22" s="887"/>
      <c r="M22" s="902"/>
      <c r="N22" s="887"/>
      <c r="O22" s="902"/>
      <c r="P22" s="902"/>
      <c r="Q22" s="902"/>
      <c r="R22" s="902"/>
    </row>
    <row r="23" spans="1:18" s="875" customFormat="1">
      <c r="A23" s="859" t="s">
        <v>73</v>
      </c>
      <c r="B23" s="914" t="s">
        <v>31</v>
      </c>
      <c r="C23" s="915"/>
      <c r="D23" s="860" t="s">
        <v>73</v>
      </c>
      <c r="E23" s="1331" t="s">
        <v>31</v>
      </c>
      <c r="F23" s="1332"/>
      <c r="G23" s="887"/>
      <c r="H23" s="887"/>
      <c r="I23" s="902"/>
      <c r="J23" s="902"/>
      <c r="K23" s="902"/>
      <c r="L23" s="902"/>
      <c r="M23" s="902"/>
      <c r="N23" s="902"/>
      <c r="O23" s="902"/>
      <c r="P23" s="902"/>
      <c r="Q23" s="902"/>
      <c r="R23" s="902"/>
    </row>
    <row r="24" spans="1:18" s="875" customFormat="1" ht="15">
      <c r="A24" s="900"/>
      <c r="B24" s="897"/>
      <c r="C24" s="885"/>
      <c r="D24" s="861"/>
      <c r="E24" s="886"/>
      <c r="F24" s="899"/>
      <c r="G24" s="803"/>
      <c r="H24" s="902"/>
      <c r="I24" s="902"/>
      <c r="J24" s="902"/>
      <c r="K24" s="902"/>
      <c r="L24" s="902"/>
      <c r="M24" s="902"/>
      <c r="N24" s="902"/>
      <c r="O24" s="902"/>
      <c r="P24" s="902"/>
      <c r="Q24" s="902"/>
      <c r="R24" s="902"/>
    </row>
    <row r="25" spans="1:18" s="875" customFormat="1">
      <c r="A25" s="867" t="s">
        <v>74</v>
      </c>
      <c r="B25" s="876"/>
      <c r="C25" s="869"/>
      <c r="D25" s="867" t="s">
        <v>74</v>
      </c>
      <c r="E25" s="879"/>
      <c r="F25" s="905"/>
    </row>
    <row r="26" spans="1:18" s="875" customFormat="1">
      <c r="A26" s="866" t="s">
        <v>14</v>
      </c>
      <c r="B26" s="884">
        <v>0.01</v>
      </c>
      <c r="C26" s="885"/>
      <c r="D26" s="865" t="s">
        <v>33</v>
      </c>
      <c r="E26" s="886">
        <f>B30</f>
        <v>0.12</v>
      </c>
      <c r="F26" s="879" t="s">
        <v>19</v>
      </c>
    </row>
    <row r="27" spans="1:18" s="875" customFormat="1">
      <c r="A27" s="866" t="s">
        <v>104</v>
      </c>
      <c r="B27" s="868">
        <v>120</v>
      </c>
      <c r="C27" s="885" t="s">
        <v>15</v>
      </c>
      <c r="D27" s="890" t="s">
        <v>56</v>
      </c>
      <c r="E27" s="981">
        <f>E$14</f>
        <v>1</v>
      </c>
      <c r="F27" s="892"/>
      <c r="H27" s="1004" t="s">
        <v>388</v>
      </c>
      <c r="I27" s="902"/>
      <c r="J27" s="902"/>
      <c r="K27" s="902"/>
    </row>
    <row r="28" spans="1:18" s="875" customFormat="1">
      <c r="A28" s="866" t="s">
        <v>42</v>
      </c>
      <c r="C28" s="885" t="s">
        <v>41</v>
      </c>
      <c r="D28" s="865" t="s">
        <v>34</v>
      </c>
      <c r="E28" s="886">
        <f>E26/E27</f>
        <v>0.12</v>
      </c>
      <c r="F28" s="879" t="s">
        <v>19</v>
      </c>
      <c r="H28" s="1004"/>
    </row>
    <row r="29" spans="1:18" s="875" customFormat="1">
      <c r="A29" s="866" t="s">
        <v>105</v>
      </c>
      <c r="B29" s="868">
        <v>12</v>
      </c>
      <c r="C29" s="885" t="s">
        <v>19</v>
      </c>
      <c r="D29" s="865" t="s">
        <v>32</v>
      </c>
      <c r="E29" s="886">
        <f>E28*B27/480</f>
        <v>2.9999999999999995E-2</v>
      </c>
      <c r="F29" s="879" t="s">
        <v>19</v>
      </c>
      <c r="H29" s="1030" t="s">
        <v>395</v>
      </c>
    </row>
    <row r="30" spans="1:18" s="875" customFormat="1">
      <c r="A30" s="866" t="s">
        <v>33</v>
      </c>
      <c r="B30" s="897">
        <f>B29*B26</f>
        <v>0.12</v>
      </c>
      <c r="C30" s="885" t="s">
        <v>19</v>
      </c>
      <c r="D30" s="865"/>
      <c r="E30" s="886"/>
      <c r="F30" s="879"/>
    </row>
    <row r="31" spans="1:18" s="875" customFormat="1">
      <c r="A31" s="866" t="s">
        <v>32</v>
      </c>
      <c r="B31" s="897">
        <f>B30*B27/480</f>
        <v>2.9999999999999995E-2</v>
      </c>
      <c r="C31" s="885" t="s">
        <v>19</v>
      </c>
      <c r="D31" s="982"/>
      <c r="E31" s="904"/>
      <c r="F31" s="905"/>
      <c r="G31" s="902"/>
      <c r="H31" s="1030"/>
    </row>
    <row r="32" spans="1:18" s="875" customFormat="1" ht="12.75" customHeight="1">
      <c r="A32" s="983"/>
      <c r="B32" s="868"/>
      <c r="C32" s="869"/>
      <c r="D32" s="982"/>
      <c r="E32" s="904"/>
      <c r="F32" s="905"/>
      <c r="G32" s="902"/>
      <c r="M32" s="883"/>
      <c r="O32" s="902"/>
    </row>
    <row r="33" spans="1:21" s="875" customFormat="1">
      <c r="A33" s="867" t="s">
        <v>12</v>
      </c>
      <c r="B33" s="984" t="s">
        <v>31</v>
      </c>
      <c r="C33" s="869"/>
      <c r="D33" s="860" t="s">
        <v>12</v>
      </c>
      <c r="E33" s="985" t="s">
        <v>31</v>
      </c>
      <c r="F33" s="986"/>
      <c r="G33" s="902"/>
      <c r="I33" s="877"/>
      <c r="J33" s="883"/>
      <c r="K33" s="877"/>
      <c r="N33" s="877"/>
    </row>
    <row r="34" spans="1:21" s="875" customFormat="1" ht="12.75" customHeight="1">
      <c r="A34" s="983" t="s">
        <v>20</v>
      </c>
      <c r="B34" s="868"/>
      <c r="C34" s="869" t="s">
        <v>20</v>
      </c>
      <c r="D34" s="982"/>
      <c r="E34" s="904"/>
      <c r="F34" s="905"/>
      <c r="G34" s="902"/>
      <c r="H34" s="903"/>
      <c r="I34" s="877"/>
      <c r="J34" s="877"/>
      <c r="K34" s="877"/>
    </row>
    <row r="35" spans="1:21" s="875" customFormat="1" ht="12.75" customHeight="1">
      <c r="A35" s="867" t="s">
        <v>13</v>
      </c>
      <c r="B35" s="868"/>
      <c r="C35" s="869"/>
      <c r="D35" s="860" t="s">
        <v>13</v>
      </c>
      <c r="E35" s="904"/>
      <c r="F35" s="905"/>
      <c r="G35" s="902"/>
      <c r="H35" s="902"/>
      <c r="I35" s="902"/>
      <c r="J35" s="902"/>
      <c r="K35" s="902"/>
    </row>
    <row r="36" spans="1:21" s="875" customFormat="1" ht="24">
      <c r="A36" s="866" t="s">
        <v>39</v>
      </c>
      <c r="B36" s="897">
        <f>B31</f>
        <v>2.9999999999999995E-2</v>
      </c>
      <c r="C36" s="885" t="s">
        <v>19</v>
      </c>
      <c r="D36" s="865" t="s">
        <v>40</v>
      </c>
      <c r="E36" s="886">
        <f>E29</f>
        <v>2.9999999999999995E-2</v>
      </c>
      <c r="F36" s="879" t="s">
        <v>19</v>
      </c>
      <c r="G36" s="902"/>
      <c r="H36" s="902"/>
      <c r="I36" s="902"/>
      <c r="J36" s="902"/>
      <c r="K36" s="902"/>
    </row>
    <row r="37" spans="1:21" s="875" customFormat="1">
      <c r="A37" s="988"/>
      <c r="B37" s="868"/>
      <c r="C37" s="869"/>
      <c r="D37" s="989"/>
      <c r="E37" s="990"/>
      <c r="F37" s="905"/>
      <c r="G37" s="902"/>
      <c r="H37" s="902"/>
      <c r="I37" s="902"/>
      <c r="J37" s="902"/>
      <c r="K37" s="902"/>
    </row>
    <row r="38" spans="1:21" s="875" customFormat="1" ht="13.5" thickBot="1">
      <c r="A38" s="970" t="s">
        <v>11</v>
      </c>
      <c r="B38" s="991" t="s">
        <v>2</v>
      </c>
      <c r="C38" s="992"/>
      <c r="D38" s="993" t="s">
        <v>11</v>
      </c>
      <c r="E38" s="994" t="s">
        <v>3</v>
      </c>
      <c r="F38" s="995"/>
      <c r="G38" s="902"/>
      <c r="H38" s="902"/>
      <c r="I38" s="902"/>
      <c r="J38" s="902"/>
      <c r="K38" s="902"/>
    </row>
    <row r="39" spans="1:21" s="875" customFormat="1">
      <c r="A39" s="859" t="s">
        <v>73</v>
      </c>
      <c r="B39" s="868"/>
      <c r="C39" s="869"/>
      <c r="D39" s="860" t="s">
        <v>73</v>
      </c>
      <c r="E39" s="904"/>
      <c r="F39" s="905"/>
      <c r="G39" s="902"/>
      <c r="H39" s="997"/>
      <c r="L39" s="916"/>
      <c r="M39" s="916"/>
      <c r="N39" s="916"/>
    </row>
    <row r="40" spans="1:21" s="875" customFormat="1">
      <c r="A40" s="900" t="s">
        <v>14</v>
      </c>
      <c r="B40" s="1098">
        <v>0.01</v>
      </c>
      <c r="C40" s="869"/>
      <c r="D40" s="1021" t="s">
        <v>35</v>
      </c>
      <c r="E40" s="1044">
        <f>B44</f>
        <v>5</v>
      </c>
      <c r="F40" s="876" t="s">
        <v>18</v>
      </c>
      <c r="G40" s="902"/>
      <c r="H40" s="902"/>
      <c r="L40" s="917"/>
      <c r="M40" s="917"/>
      <c r="N40" s="917"/>
    </row>
    <row r="41" spans="1:21" s="875" customFormat="1">
      <c r="A41" s="861" t="s">
        <v>159</v>
      </c>
      <c r="B41" s="891">
        <v>1</v>
      </c>
      <c r="C41" s="885" t="s">
        <v>20</v>
      </c>
      <c r="D41" s="890" t="s">
        <v>25</v>
      </c>
      <c r="E41" s="884">
        <f>E$17</f>
        <v>0.1</v>
      </c>
      <c r="F41" s="1045" t="s">
        <v>20</v>
      </c>
      <c r="H41" s="1004"/>
    </row>
    <row r="42" spans="1:21" s="875" customFormat="1">
      <c r="A42" s="866" t="s">
        <v>153</v>
      </c>
      <c r="C42" s="885" t="s">
        <v>41</v>
      </c>
      <c r="D42" s="1046" t="s">
        <v>16</v>
      </c>
      <c r="E42" s="907">
        <f>E40*E41</f>
        <v>0.5</v>
      </c>
      <c r="F42" s="879" t="s">
        <v>18</v>
      </c>
      <c r="G42" s="917"/>
      <c r="I42" s="871"/>
      <c r="J42" s="871"/>
      <c r="K42" s="871"/>
      <c r="L42" s="871"/>
      <c r="M42" s="871"/>
      <c r="N42" s="871"/>
    </row>
    <row r="43" spans="1:21" s="875" customFormat="1" ht="24">
      <c r="A43" s="910" t="s">
        <v>132</v>
      </c>
      <c r="B43" s="904">
        <f>0.5*1000</f>
        <v>500</v>
      </c>
      <c r="C43" s="895" t="s">
        <v>80</v>
      </c>
      <c r="D43" s="1047"/>
      <c r="E43" s="1048"/>
      <c r="F43" s="879"/>
      <c r="G43" s="917"/>
      <c r="H43" s="1004" t="s">
        <v>414</v>
      </c>
      <c r="I43" s="902"/>
      <c r="J43" s="902"/>
      <c r="K43" s="902"/>
      <c r="L43" s="902"/>
      <c r="M43" s="902"/>
      <c r="N43" s="902"/>
    </row>
    <row r="44" spans="1:21" s="875" customFormat="1">
      <c r="A44" s="910" t="s">
        <v>35</v>
      </c>
      <c r="B44" s="911">
        <f>B43*B41*B40</f>
        <v>5</v>
      </c>
      <c r="C44" s="876" t="s">
        <v>81</v>
      </c>
      <c r="D44" s="1047"/>
      <c r="E44" s="1048"/>
      <c r="F44" s="879"/>
      <c r="G44" s="917"/>
      <c r="H44" s="1004" t="s">
        <v>413</v>
      </c>
      <c r="I44" s="917"/>
      <c r="J44" s="917"/>
      <c r="K44" s="917"/>
      <c r="L44" s="902"/>
      <c r="M44" s="902"/>
      <c r="N44" s="902"/>
    </row>
    <row r="45" spans="1:21" s="875" customFormat="1">
      <c r="A45" s="900" t="s">
        <v>28</v>
      </c>
      <c r="B45" s="911">
        <f>B44</f>
        <v>5</v>
      </c>
      <c r="C45" s="876" t="s">
        <v>18</v>
      </c>
      <c r="D45" s="896" t="s">
        <v>36</v>
      </c>
      <c r="E45" s="907">
        <f>E42</f>
        <v>0.5</v>
      </c>
      <c r="F45" s="879" t="s">
        <v>18</v>
      </c>
      <c r="G45" s="916" t="s">
        <v>20</v>
      </c>
      <c r="H45" s="1004"/>
    </row>
    <row r="46" spans="1:21" s="875" customFormat="1">
      <c r="A46" s="867"/>
      <c r="B46" s="902"/>
      <c r="C46" s="902"/>
      <c r="D46" s="860"/>
      <c r="E46" s="913"/>
      <c r="F46" s="905"/>
      <c r="G46" s="916"/>
      <c r="H46" s="916"/>
      <c r="I46" s="916"/>
      <c r="J46" s="902"/>
      <c r="K46" s="902"/>
    </row>
    <row r="47" spans="1:21" s="875" customFormat="1">
      <c r="A47" s="867" t="s">
        <v>74</v>
      </c>
      <c r="B47" s="868"/>
      <c r="C47" s="885"/>
      <c r="D47" s="867" t="s">
        <v>74</v>
      </c>
      <c r="E47" s="904"/>
      <c r="F47" s="879"/>
      <c r="G47" s="916" t="s">
        <v>20</v>
      </c>
      <c r="H47" s="916"/>
      <c r="I47" s="916"/>
      <c r="J47" s="916"/>
      <c r="K47" s="902"/>
    </row>
    <row r="48" spans="1:21" s="875" customFormat="1">
      <c r="A48" s="900" t="s">
        <v>14</v>
      </c>
      <c r="B48" s="884">
        <v>0.01</v>
      </c>
      <c r="C48" s="885"/>
      <c r="D48" s="906" t="s">
        <v>35</v>
      </c>
      <c r="E48" s="907">
        <f>B52</f>
        <v>67.440000000000012</v>
      </c>
      <c r="F48" s="879" t="s">
        <v>18</v>
      </c>
      <c r="G48" s="814"/>
      <c r="N48" s="902"/>
      <c r="O48" s="902"/>
      <c r="P48" s="902"/>
      <c r="Q48" s="902"/>
      <c r="R48" s="902"/>
      <c r="S48" s="902"/>
      <c r="T48" s="902"/>
      <c r="U48" s="902"/>
    </row>
    <row r="49" spans="1:25" s="875" customFormat="1">
      <c r="A49" s="900" t="s">
        <v>104</v>
      </c>
      <c r="B49" s="904">
        <v>120</v>
      </c>
      <c r="C49" s="885" t="s">
        <v>15</v>
      </c>
      <c r="D49" s="908" t="s">
        <v>25</v>
      </c>
      <c r="E49" s="884">
        <f>E$17</f>
        <v>0.1</v>
      </c>
      <c r="F49" s="892" t="s">
        <v>20</v>
      </c>
      <c r="G49" s="902"/>
      <c r="H49" s="1004" t="s">
        <v>388</v>
      </c>
      <c r="I49" s="902"/>
      <c r="J49" s="902"/>
      <c r="K49" s="902"/>
    </row>
    <row r="50" spans="1:25" s="875" customFormat="1">
      <c r="A50" s="866" t="s">
        <v>42</v>
      </c>
      <c r="B50" s="917"/>
      <c r="C50" s="885" t="s">
        <v>41</v>
      </c>
      <c r="D50" s="896" t="s">
        <v>16</v>
      </c>
      <c r="E50" s="907">
        <f>E48*E49</f>
        <v>6.7440000000000015</v>
      </c>
      <c r="F50" s="879" t="s">
        <v>18</v>
      </c>
      <c r="G50" s="902" t="s">
        <v>20</v>
      </c>
      <c r="H50" s="1004"/>
      <c r="O50" s="917"/>
      <c r="P50" s="917"/>
      <c r="Q50" s="917"/>
      <c r="R50" s="917"/>
      <c r="S50" s="917"/>
      <c r="T50" s="917"/>
      <c r="U50" s="917"/>
    </row>
    <row r="51" spans="1:25" s="875" customFormat="1" ht="24">
      <c r="A51" s="910" t="s">
        <v>154</v>
      </c>
      <c r="B51" s="868">
        <v>56.2</v>
      </c>
      <c r="C51" s="885" t="s">
        <v>43</v>
      </c>
      <c r="D51" s="896" t="s">
        <v>17</v>
      </c>
      <c r="E51" s="907">
        <f>B54</f>
        <v>424.8</v>
      </c>
      <c r="F51" s="879" t="s">
        <v>18</v>
      </c>
      <c r="G51" s="902"/>
      <c r="H51" s="1030" t="s">
        <v>394</v>
      </c>
      <c r="I51" s="917"/>
      <c r="J51" s="917"/>
      <c r="K51" s="917"/>
      <c r="L51" s="917"/>
      <c r="M51" s="917"/>
      <c r="N51" s="917"/>
      <c r="O51" s="917"/>
      <c r="P51" s="917"/>
      <c r="Q51" s="917"/>
      <c r="R51" s="917"/>
      <c r="S51" s="917"/>
      <c r="T51" s="917"/>
      <c r="U51" s="917"/>
    </row>
    <row r="52" spans="1:25" s="875" customFormat="1">
      <c r="A52" s="900" t="s">
        <v>35</v>
      </c>
      <c r="B52" s="802">
        <f>B51*B48*B49</f>
        <v>67.440000000000012</v>
      </c>
      <c r="C52" s="885" t="s">
        <v>18</v>
      </c>
      <c r="D52" s="908" t="s">
        <v>57</v>
      </c>
      <c r="E52" s="884">
        <f>E$16</f>
        <v>0.2</v>
      </c>
      <c r="F52" s="892" t="s">
        <v>20</v>
      </c>
      <c r="G52" s="917"/>
      <c r="H52" s="1050" t="s">
        <v>167</v>
      </c>
      <c r="I52" s="917"/>
      <c r="J52" s="917"/>
      <c r="K52" s="917"/>
      <c r="L52" s="917"/>
      <c r="M52" s="917"/>
      <c r="N52" s="917"/>
      <c r="O52" s="917"/>
      <c r="P52" s="917"/>
      <c r="Q52" s="917"/>
      <c r="R52" s="917"/>
      <c r="S52" s="917"/>
      <c r="T52" s="917"/>
      <c r="U52" s="917"/>
    </row>
    <row r="53" spans="1:25" s="902" customFormat="1" ht="24">
      <c r="A53" s="866" t="s">
        <v>120</v>
      </c>
      <c r="B53" s="868">
        <v>354</v>
      </c>
      <c r="C53" s="885" t="s">
        <v>43</v>
      </c>
      <c r="D53" s="896" t="s">
        <v>27</v>
      </c>
      <c r="E53" s="907">
        <f>E51*E52</f>
        <v>84.960000000000008</v>
      </c>
      <c r="F53" s="879" t="s">
        <v>18</v>
      </c>
      <c r="G53" s="917"/>
      <c r="H53" s="1050" t="s">
        <v>168</v>
      </c>
      <c r="J53" s="917"/>
      <c r="K53" s="917"/>
      <c r="L53" s="917"/>
      <c r="M53" s="917"/>
      <c r="N53" s="917"/>
      <c r="O53" s="917"/>
      <c r="P53" s="917"/>
      <c r="Q53" s="917"/>
      <c r="R53" s="917"/>
      <c r="S53" s="917"/>
      <c r="T53" s="917"/>
      <c r="U53" s="917"/>
      <c r="V53" s="875"/>
      <c r="W53" s="875"/>
      <c r="X53" s="875"/>
      <c r="Y53" s="875"/>
    </row>
    <row r="54" spans="1:25" s="875" customFormat="1">
      <c r="A54" s="900" t="s">
        <v>17</v>
      </c>
      <c r="B54" s="911">
        <f>B53*B48*B49</f>
        <v>424.8</v>
      </c>
      <c r="C54" s="885" t="s">
        <v>18</v>
      </c>
      <c r="D54" s="989"/>
      <c r="E54" s="796"/>
      <c r="F54" s="813"/>
      <c r="G54" s="917"/>
      <c r="J54" s="917"/>
      <c r="K54" s="917"/>
      <c r="L54" s="917"/>
      <c r="M54" s="917"/>
      <c r="N54" s="917"/>
      <c r="O54" s="917"/>
      <c r="P54" s="917"/>
      <c r="Q54" s="917"/>
      <c r="R54" s="917"/>
      <c r="S54" s="917"/>
      <c r="T54" s="917"/>
      <c r="U54" s="917"/>
      <c r="V54" s="902"/>
      <c r="W54" s="902"/>
      <c r="X54" s="902"/>
      <c r="Y54" s="902"/>
    </row>
    <row r="55" spans="1:25" ht="12.75" customHeight="1">
      <c r="A55" s="900" t="s">
        <v>28</v>
      </c>
      <c r="B55" s="911">
        <f>B52+B54</f>
        <v>492.24</v>
      </c>
      <c r="C55" s="885" t="s">
        <v>18</v>
      </c>
      <c r="D55" s="896" t="s">
        <v>36</v>
      </c>
      <c r="E55" s="907">
        <f>E50+E53</f>
        <v>91.704000000000008</v>
      </c>
      <c r="F55" s="879" t="s">
        <v>18</v>
      </c>
      <c r="V55" s="875"/>
      <c r="W55" s="875"/>
      <c r="X55" s="875"/>
      <c r="Y55" s="875"/>
    </row>
    <row r="56" spans="1:25">
      <c r="A56" s="988"/>
      <c r="B56" s="868"/>
      <c r="C56" s="885"/>
      <c r="D56" s="989"/>
      <c r="E56" s="904"/>
      <c r="F56" s="879"/>
    </row>
    <row r="57" spans="1:25">
      <c r="A57" s="867" t="s">
        <v>12</v>
      </c>
      <c r="B57" s="868"/>
      <c r="C57" s="885"/>
      <c r="D57" s="860" t="s">
        <v>12</v>
      </c>
      <c r="E57" s="904"/>
      <c r="F57" s="879"/>
      <c r="H57" s="875"/>
    </row>
    <row r="58" spans="1:25">
      <c r="A58" s="900" t="s">
        <v>14</v>
      </c>
      <c r="B58" s="884">
        <v>0.01</v>
      </c>
      <c r="C58" s="885"/>
      <c r="D58" s="896" t="s">
        <v>35</v>
      </c>
      <c r="E58" s="907">
        <f>B62</f>
        <v>1.7934999999999999</v>
      </c>
      <c r="F58" s="879" t="s">
        <v>18</v>
      </c>
      <c r="G58" s="875"/>
    </row>
    <row r="59" spans="1:25">
      <c r="A59" s="900" t="s">
        <v>225</v>
      </c>
      <c r="B59" s="868">
        <v>5</v>
      </c>
      <c r="C59" s="885" t="s">
        <v>15</v>
      </c>
      <c r="D59" s="908" t="s">
        <v>25</v>
      </c>
      <c r="E59" s="884">
        <f>E$17</f>
        <v>0.1</v>
      </c>
      <c r="F59" s="892" t="s">
        <v>20</v>
      </c>
      <c r="G59" s="875"/>
      <c r="H59" s="1050" t="s">
        <v>418</v>
      </c>
    </row>
    <row r="60" spans="1:25">
      <c r="A60" s="866" t="s">
        <v>42</v>
      </c>
      <c r="B60" s="1328" t="s">
        <v>41</v>
      </c>
      <c r="C60" s="1329"/>
      <c r="D60" s="896" t="s">
        <v>16</v>
      </c>
      <c r="E60" s="907">
        <f>E58*E59</f>
        <v>0.17935000000000001</v>
      </c>
      <c r="F60" s="879" t="s">
        <v>18</v>
      </c>
      <c r="G60" s="875"/>
    </row>
    <row r="61" spans="1:25">
      <c r="A61" s="866" t="s">
        <v>226</v>
      </c>
      <c r="B61" s="868">
        <v>35.869999999999997</v>
      </c>
      <c r="C61" s="885" t="s">
        <v>221</v>
      </c>
      <c r="D61" s="896" t="s">
        <v>17</v>
      </c>
      <c r="E61" s="907">
        <f>B64</f>
        <v>0.96400000000000008</v>
      </c>
      <c r="F61" s="879" t="s">
        <v>18</v>
      </c>
    </row>
    <row r="62" spans="1:25">
      <c r="A62" s="900" t="s">
        <v>35</v>
      </c>
      <c r="B62" s="911">
        <f>B61*B58*B59</f>
        <v>1.7934999999999999</v>
      </c>
      <c r="C62" s="885" t="s">
        <v>18</v>
      </c>
      <c r="D62" s="908" t="s">
        <v>57</v>
      </c>
      <c r="E62" s="884">
        <f>E$16</f>
        <v>0.2</v>
      </c>
      <c r="F62" s="892"/>
    </row>
    <row r="63" spans="1:25">
      <c r="A63" s="900" t="s">
        <v>227</v>
      </c>
      <c r="B63" s="868">
        <v>19.28</v>
      </c>
      <c r="C63" s="885" t="s">
        <v>221</v>
      </c>
      <c r="D63" s="896" t="s">
        <v>27</v>
      </c>
      <c r="E63" s="907">
        <f>E61*E62</f>
        <v>0.19280000000000003</v>
      </c>
      <c r="F63" s="879" t="s">
        <v>18</v>
      </c>
    </row>
    <row r="64" spans="1:25">
      <c r="A64" s="900" t="s">
        <v>17</v>
      </c>
      <c r="B64" s="907">
        <f>B63*B59*B58</f>
        <v>0.96400000000000008</v>
      </c>
      <c r="C64" s="885" t="s">
        <v>81</v>
      </c>
      <c r="D64" s="896"/>
      <c r="E64" s="907"/>
      <c r="F64" s="879"/>
    </row>
    <row r="65" spans="1:21">
      <c r="A65" s="900" t="s">
        <v>28</v>
      </c>
      <c r="B65" s="911">
        <f>B62+B64</f>
        <v>2.7574999999999998</v>
      </c>
      <c r="C65" s="885" t="s">
        <v>18</v>
      </c>
      <c r="D65" s="896" t="s">
        <v>36</v>
      </c>
      <c r="E65" s="907">
        <f>E60+E63</f>
        <v>0.37215000000000004</v>
      </c>
      <c r="F65" s="879" t="s">
        <v>18</v>
      </c>
    </row>
    <row r="66" spans="1:21">
      <c r="A66" s="988"/>
      <c r="B66" s="868"/>
      <c r="C66" s="885"/>
      <c r="D66" s="989"/>
      <c r="E66" s="904"/>
      <c r="F66" s="879"/>
    </row>
    <row r="67" spans="1:21">
      <c r="A67" s="867" t="s">
        <v>13</v>
      </c>
      <c r="B67" s="868"/>
      <c r="C67" s="885"/>
      <c r="D67" s="860" t="s">
        <v>13</v>
      </c>
      <c r="E67" s="904"/>
      <c r="F67" s="879"/>
    </row>
    <row r="68" spans="1:21" ht="12.75" customHeight="1">
      <c r="A68" s="866" t="s">
        <v>70</v>
      </c>
      <c r="B68" s="911">
        <f>B45+B55+B65</f>
        <v>499.9975</v>
      </c>
      <c r="C68" s="885" t="s">
        <v>18</v>
      </c>
      <c r="D68" s="865" t="s">
        <v>38</v>
      </c>
      <c r="E68" s="907">
        <f>E45+E55+E65</f>
        <v>92.576150000000013</v>
      </c>
      <c r="F68" s="879" t="s">
        <v>18</v>
      </c>
      <c r="G68" s="875"/>
      <c r="H68" s="1138"/>
      <c r="I68" s="1140"/>
      <c r="J68" s="1140"/>
      <c r="K68" s="1140"/>
      <c r="L68" s="1140"/>
      <c r="M68" s="1140"/>
      <c r="N68" s="1140"/>
      <c r="O68" s="1140"/>
      <c r="P68" s="1140"/>
      <c r="Q68" s="1140"/>
      <c r="R68" s="1140"/>
      <c r="S68" s="1140"/>
      <c r="T68" s="1140"/>
      <c r="U68" s="1140"/>
    </row>
    <row r="69" spans="1:21" ht="36" customHeight="1">
      <c r="A69" s="861" t="s">
        <v>71</v>
      </c>
      <c r="B69" s="892"/>
      <c r="C69" s="885" t="s">
        <v>18</v>
      </c>
      <c r="D69" s="865" t="s">
        <v>47</v>
      </c>
      <c r="E69" s="892"/>
      <c r="F69" s="879" t="s">
        <v>18</v>
      </c>
      <c r="H69" s="1140"/>
      <c r="I69" s="1140"/>
      <c r="J69" s="1140"/>
      <c r="K69" s="1140"/>
      <c r="L69" s="1140"/>
      <c r="M69" s="1140"/>
      <c r="N69" s="1140"/>
      <c r="O69" s="1140"/>
      <c r="P69" s="1140"/>
      <c r="Q69" s="1140"/>
      <c r="R69" s="1140"/>
      <c r="S69" s="1140"/>
      <c r="T69" s="1140"/>
      <c r="U69" s="1140"/>
    </row>
    <row r="70" spans="1:21">
      <c r="A70" s="1051"/>
      <c r="B70" s="907"/>
      <c r="C70" s="876"/>
      <c r="D70" s="1051"/>
      <c r="E70" s="907"/>
      <c r="F70" s="879"/>
      <c r="H70" s="1140"/>
      <c r="I70" s="1140"/>
      <c r="J70" s="1140"/>
      <c r="K70" s="1140"/>
      <c r="L70" s="1140"/>
      <c r="M70" s="1140"/>
      <c r="N70" s="1140"/>
      <c r="O70" s="1140"/>
      <c r="P70" s="1140"/>
      <c r="Q70" s="1140"/>
      <c r="R70" s="1140"/>
      <c r="S70" s="1140"/>
      <c r="T70" s="1140"/>
      <c r="U70" s="1140"/>
    </row>
    <row r="71" spans="1:21" ht="74.25">
      <c r="A71" s="819" t="s">
        <v>161</v>
      </c>
      <c r="B71" s="954"/>
      <c r="C71" s="870"/>
      <c r="D71" s="870"/>
      <c r="E71" s="954"/>
      <c r="F71" s="954"/>
      <c r="H71" s="1140"/>
      <c r="I71" s="1140"/>
      <c r="J71" s="1140"/>
      <c r="K71" s="1140"/>
      <c r="L71" s="1140"/>
      <c r="M71" s="1140"/>
      <c r="N71" s="1140"/>
      <c r="O71" s="1140"/>
      <c r="P71" s="1140"/>
      <c r="Q71" s="1140"/>
      <c r="R71" s="1140"/>
      <c r="S71" s="1140"/>
      <c r="T71" s="1140"/>
      <c r="U71" s="1140"/>
    </row>
    <row r="72" spans="1:21" ht="16.5">
      <c r="A72" s="819" t="s">
        <v>121</v>
      </c>
      <c r="B72" s="1002"/>
      <c r="C72" s="870"/>
      <c r="D72" s="1001" t="s">
        <v>20</v>
      </c>
      <c r="E72" s="954"/>
      <c r="F72" s="954"/>
    </row>
    <row r="73" spans="1:21" ht="57.75">
      <c r="A73" s="819" t="s">
        <v>155</v>
      </c>
      <c r="B73" s="1002"/>
      <c r="C73" s="870"/>
      <c r="D73" s="1001" t="s">
        <v>20</v>
      </c>
      <c r="E73" s="954" t="s">
        <v>20</v>
      </c>
      <c r="F73" s="954"/>
    </row>
    <row r="74" spans="1:21" ht="24.75">
      <c r="A74" s="1000" t="s">
        <v>228</v>
      </c>
      <c r="B74" s="1001"/>
      <c r="C74" s="870"/>
      <c r="D74" s="1001" t="s">
        <v>20</v>
      </c>
      <c r="E74" s="954"/>
      <c r="F74" s="954"/>
    </row>
    <row r="75" spans="1:21" ht="33">
      <c r="A75" s="819" t="s">
        <v>229</v>
      </c>
      <c r="B75" s="954"/>
      <c r="C75" s="1011"/>
      <c r="D75" s="954"/>
      <c r="E75" s="954"/>
      <c r="F75" s="954"/>
      <c r="G75" s="916"/>
      <c r="M75" s="883"/>
      <c r="N75" s="877"/>
      <c r="O75" s="875"/>
      <c r="P75" s="875"/>
      <c r="Q75" s="875"/>
      <c r="R75" s="875"/>
      <c r="S75" s="875"/>
      <c r="T75" s="875"/>
      <c r="U75" s="875"/>
    </row>
    <row r="76" spans="1:21">
      <c r="A76" s="819"/>
      <c r="B76" s="954"/>
      <c r="C76" s="1011"/>
      <c r="D76" s="954"/>
      <c r="E76" s="954"/>
      <c r="F76" s="954"/>
      <c r="G76" s="916"/>
      <c r="M76" s="883"/>
      <c r="N76" s="877"/>
      <c r="O76" s="875"/>
      <c r="P76" s="875"/>
      <c r="Q76" s="875"/>
      <c r="R76" s="875"/>
      <c r="S76" s="875"/>
      <c r="T76" s="875"/>
      <c r="U76" s="875"/>
    </row>
    <row r="77" spans="1:21" s="902" customFormat="1" ht="14.25" customHeight="1">
      <c r="A77" s="1142"/>
      <c r="B77" s="1142"/>
      <c r="C77" s="1143"/>
      <c r="D77" s="1143"/>
      <c r="E77" s="1143"/>
      <c r="F77" s="1142"/>
      <c r="G77" s="960"/>
      <c r="H77" s="887"/>
      <c r="I77" s="887"/>
      <c r="L77" s="887"/>
    </row>
    <row r="78" spans="1:21" s="902" customFormat="1" ht="14.25" customHeight="1">
      <c r="A78" s="1147"/>
      <c r="B78" s="1148"/>
      <c r="C78" s="1149"/>
      <c r="D78" s="1147"/>
      <c r="E78" s="1148"/>
      <c r="F78" s="1149"/>
      <c r="H78" s="887"/>
      <c r="I78" s="880"/>
      <c r="J78" s="887"/>
      <c r="K78" s="1156"/>
      <c r="L78" s="887"/>
    </row>
    <row r="79" spans="1:21" s="902" customFormat="1" ht="14.25" customHeight="1">
      <c r="A79" s="1147"/>
      <c r="B79" s="879"/>
      <c r="C79" s="905"/>
      <c r="D79" s="1147"/>
      <c r="E79" s="879"/>
      <c r="F79" s="905"/>
      <c r="G79" s="1028"/>
      <c r="H79" s="1036"/>
      <c r="I79" s="880"/>
      <c r="J79" s="879"/>
      <c r="K79" s="1156"/>
      <c r="L79" s="887"/>
      <c r="M79" s="1031"/>
    </row>
    <row r="80" spans="1:21" s="902" customFormat="1" ht="14.25" customHeight="1">
      <c r="A80" s="1036"/>
      <c r="B80" s="886"/>
      <c r="C80" s="879"/>
      <c r="D80" s="1222"/>
      <c r="E80" s="886"/>
      <c r="F80" s="899"/>
      <c r="G80" s="887"/>
      <c r="H80" s="887"/>
      <c r="I80" s="1007"/>
      <c r="J80" s="887"/>
      <c r="K80" s="1157"/>
      <c r="L80" s="887"/>
      <c r="N80" s="887"/>
    </row>
    <row r="81" spans="1:14" s="902" customFormat="1" ht="14.25" customHeight="1">
      <c r="A81" s="1147"/>
      <c r="B81" s="879"/>
      <c r="C81" s="905"/>
      <c r="D81" s="1147"/>
      <c r="E81" s="879"/>
      <c r="F81" s="905"/>
      <c r="G81" s="887"/>
      <c r="H81" s="887"/>
    </row>
    <row r="82" spans="1:14" s="902" customFormat="1" ht="14.25" customHeight="1">
      <c r="A82" s="1222"/>
      <c r="B82" s="1144"/>
      <c r="C82" s="879"/>
      <c r="D82" s="1222"/>
      <c r="E82" s="886"/>
      <c r="F82" s="879"/>
    </row>
    <row r="83" spans="1:14" s="902" customFormat="1" ht="14.25" customHeight="1">
      <c r="A83" s="1222"/>
      <c r="B83" s="904"/>
      <c r="C83" s="879"/>
      <c r="D83" s="1222"/>
      <c r="E83" s="904"/>
      <c r="F83" s="879"/>
      <c r="H83" s="1004"/>
    </row>
    <row r="84" spans="1:14" s="902" customFormat="1" ht="14.25" customHeight="1">
      <c r="A84" s="1222"/>
      <c r="C84" s="879"/>
      <c r="D84" s="1222"/>
      <c r="E84" s="886"/>
      <c r="F84" s="879"/>
      <c r="H84" s="1004"/>
    </row>
    <row r="85" spans="1:14" s="902" customFormat="1" ht="14.25" customHeight="1">
      <c r="A85" s="1222"/>
      <c r="B85" s="904"/>
      <c r="C85" s="879"/>
      <c r="D85" s="1222"/>
      <c r="E85" s="886"/>
      <c r="F85" s="879"/>
      <c r="H85" s="1004"/>
    </row>
    <row r="86" spans="1:14" s="902" customFormat="1" ht="14.25" customHeight="1">
      <c r="A86" s="1222"/>
      <c r="B86" s="886"/>
      <c r="C86" s="879"/>
      <c r="D86" s="1222"/>
      <c r="E86" s="886"/>
      <c r="F86" s="879"/>
      <c r="H86" s="1030"/>
    </row>
    <row r="87" spans="1:14" s="902" customFormat="1" ht="14.25" customHeight="1">
      <c r="A87" s="1222"/>
      <c r="B87" s="886"/>
      <c r="C87" s="879"/>
      <c r="D87" s="1151"/>
      <c r="E87" s="904"/>
      <c r="F87" s="905"/>
      <c r="H87" s="1030"/>
    </row>
    <row r="88" spans="1:14" s="902" customFormat="1" ht="14.25" customHeight="1">
      <c r="A88" s="1151"/>
      <c r="B88" s="904"/>
      <c r="C88" s="905"/>
      <c r="D88" s="1151"/>
      <c r="E88" s="904"/>
      <c r="F88" s="905"/>
      <c r="M88" s="1031"/>
    </row>
    <row r="89" spans="1:14" s="902" customFormat="1" ht="14.25" customHeight="1">
      <c r="A89" s="1147"/>
      <c r="B89" s="879"/>
      <c r="C89" s="905"/>
      <c r="D89" s="1147"/>
      <c r="E89" s="1152"/>
      <c r="F89" s="1224"/>
      <c r="I89" s="887"/>
      <c r="J89" s="1031"/>
      <c r="K89" s="887"/>
      <c r="N89" s="887"/>
    </row>
    <row r="90" spans="1:14" s="902" customFormat="1" ht="14.25" customHeight="1">
      <c r="A90" s="1151"/>
      <c r="B90" s="904"/>
      <c r="C90" s="905"/>
      <c r="D90" s="1151"/>
      <c r="E90" s="904"/>
      <c r="F90" s="905"/>
      <c r="H90" s="903"/>
      <c r="I90" s="887"/>
      <c r="J90" s="887"/>
      <c r="K90" s="887"/>
    </row>
    <row r="91" spans="1:14" s="902" customFormat="1" ht="14.25" customHeight="1">
      <c r="A91" s="1147"/>
      <c r="B91" s="904"/>
      <c r="C91" s="905"/>
      <c r="D91" s="1147"/>
      <c r="E91" s="904"/>
      <c r="F91" s="905"/>
    </row>
    <row r="92" spans="1:14" s="902" customFormat="1" ht="14.25" customHeight="1">
      <c r="A92" s="1222"/>
      <c r="B92" s="886"/>
      <c r="C92" s="879"/>
      <c r="D92" s="1222"/>
      <c r="E92" s="886"/>
      <c r="F92" s="879"/>
    </row>
    <row r="93" spans="1:14" s="902" customFormat="1" ht="14.25" customHeight="1">
      <c r="A93" s="905"/>
      <c r="B93" s="904"/>
      <c r="C93" s="905"/>
      <c r="D93" s="905"/>
      <c r="E93" s="990"/>
      <c r="F93" s="905"/>
    </row>
    <row r="94" spans="1:14" s="902" customFormat="1" ht="14.25" customHeight="1">
      <c r="A94" s="1147"/>
      <c r="B94" s="913"/>
      <c r="C94" s="905"/>
      <c r="D94" s="1147"/>
      <c r="E94" s="913"/>
      <c r="F94" s="905"/>
    </row>
    <row r="95" spans="1:14" s="902" customFormat="1" ht="14.25" customHeight="1">
      <c r="A95" s="1147"/>
      <c r="B95" s="904"/>
      <c r="C95" s="905"/>
      <c r="D95" s="1147"/>
      <c r="E95" s="904"/>
      <c r="F95" s="905"/>
      <c r="H95" s="987"/>
    </row>
    <row r="96" spans="1:14" s="902" customFormat="1" ht="14.25" customHeight="1">
      <c r="A96" s="1036"/>
      <c r="B96" s="1144"/>
      <c r="C96" s="905"/>
      <c r="D96" s="1036"/>
      <c r="E96" s="1158"/>
      <c r="F96" s="879"/>
    </row>
    <row r="97" spans="1:14" s="902" customFormat="1" ht="14.25" customHeight="1">
      <c r="A97" s="1222"/>
      <c r="B97" s="601"/>
      <c r="C97" s="879"/>
      <c r="D97" s="1222"/>
      <c r="E97" s="1144"/>
      <c r="F97" s="1223"/>
      <c r="H97" s="1004"/>
    </row>
    <row r="98" spans="1:14" s="902" customFormat="1" ht="14.25" customHeight="1">
      <c r="A98" s="1222"/>
      <c r="C98" s="879"/>
      <c r="D98" s="1036"/>
      <c r="E98" s="907"/>
      <c r="F98" s="879"/>
      <c r="I98" s="1004"/>
      <c r="J98" s="1004"/>
      <c r="K98" s="1004"/>
      <c r="L98" s="1004"/>
      <c r="M98" s="1004"/>
      <c r="N98" s="1004"/>
    </row>
    <row r="99" spans="1:14" s="902" customFormat="1" ht="14.25" customHeight="1">
      <c r="A99" s="1153"/>
      <c r="B99" s="904"/>
      <c r="C99" s="879"/>
      <c r="D99" s="1036"/>
      <c r="E99" s="887"/>
      <c r="F99" s="879"/>
      <c r="H99" s="1004"/>
    </row>
    <row r="100" spans="1:14" s="902" customFormat="1" ht="14.25" customHeight="1">
      <c r="A100" s="1153"/>
      <c r="B100" s="907"/>
      <c r="C100" s="879"/>
      <c r="D100" s="1036"/>
      <c r="E100" s="887"/>
      <c r="F100" s="879"/>
      <c r="H100" s="1004"/>
    </row>
    <row r="101" spans="1:14" s="902" customFormat="1" ht="14.25" customHeight="1">
      <c r="A101" s="1036"/>
      <c r="B101" s="907"/>
      <c r="C101" s="879"/>
      <c r="D101" s="1036"/>
      <c r="E101" s="907"/>
      <c r="F101" s="879"/>
    </row>
    <row r="102" spans="1:14" s="902" customFormat="1" ht="14.25" customHeight="1">
      <c r="A102" s="1147"/>
      <c r="D102" s="1147"/>
      <c r="E102" s="913"/>
      <c r="F102" s="905"/>
    </row>
    <row r="103" spans="1:14" s="902" customFormat="1" ht="14.25" customHeight="1">
      <c r="A103" s="1147"/>
      <c r="B103" s="904"/>
      <c r="C103" s="879"/>
      <c r="D103" s="1147"/>
      <c r="E103" s="904"/>
      <c r="F103" s="879"/>
    </row>
    <row r="104" spans="1:14" s="902" customFormat="1" ht="14.25" customHeight="1">
      <c r="A104" s="1036"/>
      <c r="B104" s="1144"/>
      <c r="C104" s="879"/>
      <c r="D104" s="1153"/>
      <c r="E104" s="907"/>
      <c r="F104" s="879"/>
      <c r="G104" s="814"/>
      <c r="H104" s="1004"/>
      <c r="L104" s="987"/>
    </row>
    <row r="105" spans="1:14" s="902" customFormat="1" ht="14.25" customHeight="1">
      <c r="A105" s="1036"/>
      <c r="B105" s="904"/>
      <c r="C105" s="879"/>
      <c r="D105" s="1036"/>
      <c r="E105" s="1144"/>
      <c r="F105" s="879"/>
      <c r="H105" s="1004"/>
    </row>
    <row r="106" spans="1:14" s="902" customFormat="1" ht="14.25" customHeight="1">
      <c r="A106" s="1222"/>
      <c r="C106" s="879"/>
      <c r="D106" s="1036"/>
      <c r="E106" s="907"/>
      <c r="F106" s="879"/>
      <c r="H106" s="1004"/>
    </row>
    <row r="107" spans="1:14" s="902" customFormat="1" ht="14.25" customHeight="1">
      <c r="A107" s="1153"/>
      <c r="B107" s="904"/>
      <c r="C107" s="879"/>
      <c r="D107" s="1036"/>
      <c r="E107" s="907"/>
      <c r="F107" s="879"/>
      <c r="H107" s="1030"/>
    </row>
    <row r="108" spans="1:14" s="902" customFormat="1" ht="14.25" customHeight="1">
      <c r="A108" s="1036"/>
      <c r="B108" s="1145"/>
      <c r="C108" s="879"/>
      <c r="D108" s="1036"/>
      <c r="E108" s="1144"/>
      <c r="F108" s="879"/>
      <c r="H108" s="1004"/>
    </row>
    <row r="109" spans="1:14" s="902" customFormat="1" ht="14.25" customHeight="1">
      <c r="A109" s="1222"/>
      <c r="B109" s="904"/>
      <c r="C109" s="879"/>
      <c r="D109" s="1036"/>
      <c r="E109" s="907"/>
      <c r="F109" s="879"/>
      <c r="H109" s="1004"/>
    </row>
    <row r="110" spans="1:14" s="902" customFormat="1" ht="14.25" customHeight="1">
      <c r="A110" s="1036"/>
      <c r="B110" s="907"/>
      <c r="C110" s="879"/>
      <c r="D110" s="905"/>
      <c r="E110" s="817"/>
      <c r="F110" s="905"/>
      <c r="H110" s="1004"/>
    </row>
    <row r="111" spans="1:14" s="902" customFormat="1" ht="14.25" customHeight="1">
      <c r="A111" s="1036"/>
      <c r="B111" s="907"/>
      <c r="C111" s="879"/>
      <c r="D111" s="1036"/>
      <c r="E111" s="907"/>
      <c r="F111" s="879"/>
    </row>
    <row r="112" spans="1:14" s="902" customFormat="1" ht="14.25" customHeight="1">
      <c r="A112" s="905"/>
      <c r="B112" s="904"/>
      <c r="C112" s="879"/>
      <c r="D112" s="905"/>
      <c r="E112" s="904"/>
      <c r="F112" s="879"/>
    </row>
    <row r="113" spans="1:21" s="902" customFormat="1" ht="14.25" customHeight="1">
      <c r="A113" s="1147"/>
      <c r="B113" s="904"/>
      <c r="C113" s="879"/>
      <c r="D113" s="1147"/>
      <c r="E113" s="904"/>
      <c r="F113" s="879"/>
    </row>
    <row r="114" spans="1:21" s="902" customFormat="1" ht="14.25" customHeight="1">
      <c r="A114" s="1036"/>
      <c r="B114" s="1144"/>
      <c r="C114" s="879"/>
      <c r="D114" s="1036"/>
      <c r="E114" s="907"/>
      <c r="F114" s="879"/>
    </row>
    <row r="115" spans="1:21" s="902" customFormat="1" ht="14.25" customHeight="1">
      <c r="A115" s="1036"/>
      <c r="B115" s="904"/>
      <c r="C115" s="879"/>
      <c r="D115" s="1036"/>
      <c r="E115" s="1144"/>
      <c r="F115" s="879"/>
    </row>
    <row r="116" spans="1:21" s="902" customFormat="1" ht="14.25" customHeight="1">
      <c r="A116" s="1222"/>
      <c r="B116" s="879"/>
      <c r="C116" s="905"/>
      <c r="D116" s="1036"/>
      <c r="E116" s="907"/>
      <c r="F116" s="879"/>
    </row>
    <row r="117" spans="1:21" s="902" customFormat="1" ht="14.25" customHeight="1">
      <c r="A117" s="1222"/>
      <c r="B117" s="904"/>
      <c r="C117" s="879"/>
      <c r="D117" s="1036"/>
      <c r="E117" s="907"/>
      <c r="F117" s="879"/>
    </row>
    <row r="118" spans="1:21" s="902" customFormat="1" ht="14.25" customHeight="1">
      <c r="A118" s="1036"/>
      <c r="B118" s="907"/>
      <c r="C118" s="879"/>
      <c r="D118" s="1036"/>
      <c r="E118" s="1144"/>
      <c r="F118" s="879"/>
    </row>
    <row r="119" spans="1:21" s="902" customFormat="1" ht="14.25" customHeight="1">
      <c r="A119" s="1036"/>
      <c r="B119" s="904"/>
      <c r="C119" s="879"/>
      <c r="D119" s="1036"/>
      <c r="E119" s="907"/>
      <c r="F119" s="879"/>
    </row>
    <row r="120" spans="1:21" s="902" customFormat="1" ht="14.25" customHeight="1">
      <c r="A120" s="1036"/>
      <c r="B120" s="907"/>
      <c r="C120" s="879"/>
      <c r="D120" s="1036"/>
      <c r="E120" s="907"/>
      <c r="F120" s="879"/>
    </row>
    <row r="121" spans="1:21" s="902" customFormat="1" ht="14.25" customHeight="1">
      <c r="A121" s="1036"/>
      <c r="B121" s="907"/>
      <c r="C121" s="879"/>
      <c r="D121" s="1036"/>
      <c r="E121" s="907"/>
      <c r="F121" s="879"/>
    </row>
    <row r="122" spans="1:21" s="902" customFormat="1" ht="14.25" customHeight="1">
      <c r="A122" s="905"/>
      <c r="B122" s="904"/>
      <c r="C122" s="879"/>
      <c r="D122" s="905"/>
      <c r="E122" s="904"/>
      <c r="F122" s="879"/>
    </row>
    <row r="123" spans="1:21" s="902" customFormat="1" ht="14.25" customHeight="1">
      <c r="A123" s="1147"/>
      <c r="B123" s="904"/>
      <c r="C123" s="879"/>
      <c r="D123" s="1147"/>
      <c r="E123" s="904"/>
      <c r="F123" s="879"/>
    </row>
    <row r="124" spans="1:21" s="902" customFormat="1" ht="14.25" customHeight="1">
      <c r="A124" s="1222"/>
      <c r="B124" s="907"/>
      <c r="C124" s="879"/>
      <c r="D124" s="1222"/>
      <c r="E124" s="907"/>
      <c r="F124" s="879"/>
      <c r="H124" s="1226"/>
      <c r="I124" s="1227"/>
      <c r="J124" s="1227"/>
      <c r="K124" s="1227"/>
      <c r="L124" s="1227"/>
      <c r="M124" s="1227"/>
      <c r="N124" s="1227"/>
      <c r="O124" s="1227"/>
      <c r="P124" s="1227"/>
      <c r="Q124" s="1227"/>
      <c r="R124" s="1227"/>
      <c r="S124" s="1227"/>
      <c r="T124" s="1227"/>
      <c r="U124" s="1227"/>
    </row>
    <row r="125" spans="1:21" s="902" customFormat="1" ht="14.25" customHeight="1">
      <c r="A125" s="1222"/>
      <c r="B125" s="879"/>
      <c r="C125" s="879"/>
      <c r="D125" s="1222"/>
      <c r="E125" s="879"/>
      <c r="F125" s="879"/>
      <c r="H125" s="1227"/>
      <c r="I125" s="1227"/>
      <c r="J125" s="1227"/>
      <c r="K125" s="1227"/>
      <c r="L125" s="1227"/>
      <c r="M125" s="1227"/>
      <c r="N125" s="1227"/>
      <c r="O125" s="1227"/>
      <c r="P125" s="1227"/>
      <c r="Q125" s="1227"/>
      <c r="R125" s="1227"/>
      <c r="S125" s="1227"/>
      <c r="T125" s="1227"/>
      <c r="U125" s="1227"/>
    </row>
    <row r="126" spans="1:21" s="902" customFormat="1" ht="14.25" customHeight="1">
      <c r="A126" s="1222"/>
      <c r="B126" s="907"/>
      <c r="C126" s="879"/>
      <c r="D126" s="1222"/>
      <c r="E126" s="907"/>
      <c r="F126" s="879"/>
      <c r="H126" s="1227"/>
      <c r="I126" s="1227"/>
      <c r="J126" s="1227"/>
      <c r="K126" s="1227"/>
      <c r="L126" s="1227"/>
      <c r="M126" s="1227"/>
      <c r="N126" s="1227"/>
      <c r="O126" s="1227"/>
      <c r="P126" s="1227"/>
      <c r="Q126" s="1227"/>
      <c r="R126" s="1227"/>
      <c r="S126" s="1227"/>
      <c r="T126" s="1227"/>
      <c r="U126" s="1227"/>
    </row>
    <row r="127" spans="1:21" s="902" customFormat="1" ht="14.25" customHeight="1">
      <c r="A127" s="819"/>
      <c r="B127" s="905"/>
      <c r="C127" s="905"/>
      <c r="D127" s="905"/>
      <c r="E127" s="905"/>
      <c r="F127" s="905"/>
      <c r="H127" s="1227"/>
      <c r="I127" s="1227"/>
      <c r="J127" s="1227"/>
      <c r="K127" s="1227"/>
      <c r="L127" s="1227"/>
      <c r="M127" s="1227"/>
      <c r="N127" s="1227"/>
      <c r="O127" s="1227"/>
      <c r="P127" s="1227"/>
      <c r="Q127" s="1227"/>
      <c r="R127" s="1227"/>
      <c r="S127" s="1227"/>
      <c r="T127" s="1227"/>
      <c r="U127" s="1227"/>
    </row>
    <row r="128" spans="1:21" s="902" customFormat="1" ht="14.25" customHeight="1">
      <c r="A128" s="819"/>
      <c r="B128" s="842"/>
      <c r="C128" s="905"/>
      <c r="D128" s="842"/>
      <c r="E128" s="905"/>
      <c r="F128" s="905"/>
    </row>
    <row r="129" spans="1:14" s="902" customFormat="1" ht="14.25" customHeight="1">
      <c r="A129" s="819"/>
      <c r="B129" s="842"/>
      <c r="C129" s="905"/>
      <c r="D129" s="842"/>
      <c r="E129" s="905"/>
      <c r="F129" s="905"/>
    </row>
    <row r="130" spans="1:14" s="902" customFormat="1" ht="14.25" customHeight="1">
      <c r="A130" s="819"/>
      <c r="B130" s="842"/>
      <c r="C130" s="905"/>
      <c r="D130" s="842"/>
      <c r="E130" s="905"/>
      <c r="F130" s="905"/>
    </row>
    <row r="131" spans="1:14" s="902" customFormat="1" ht="14.25" customHeight="1">
      <c r="A131" s="819"/>
      <c r="B131" s="905"/>
      <c r="C131" s="1221"/>
      <c r="D131" s="905"/>
      <c r="E131" s="905"/>
      <c r="F131" s="905"/>
      <c r="M131" s="1031"/>
      <c r="N131" s="887"/>
    </row>
    <row r="132" spans="1:14" s="902" customFormat="1" ht="14.25" customHeight="1">
      <c r="A132" s="905"/>
      <c r="B132" s="905"/>
      <c r="C132" s="905"/>
      <c r="D132" s="905"/>
      <c r="E132" s="905"/>
      <c r="F132" s="905"/>
      <c r="H132" s="800"/>
      <c r="M132" s="960"/>
      <c r="N132" s="887"/>
    </row>
    <row r="133" spans="1:14" s="902" customFormat="1" ht="14.25" customHeight="1">
      <c r="A133" s="1142"/>
      <c r="B133" s="1146"/>
      <c r="C133" s="1143"/>
      <c r="D133" s="1143"/>
      <c r="E133" s="1143"/>
      <c r="F133" s="1142"/>
      <c r="G133" s="887"/>
      <c r="M133" s="799"/>
    </row>
    <row r="134" spans="1:14" s="902" customFormat="1" ht="14.25" customHeight="1">
      <c r="A134" s="1147"/>
      <c r="B134" s="1148"/>
      <c r="C134" s="1149"/>
      <c r="D134" s="1147"/>
      <c r="E134" s="1148"/>
      <c r="F134" s="1149"/>
    </row>
    <row r="135" spans="1:14" s="902" customFormat="1" ht="14.25" customHeight="1">
      <c r="A135" s="1150"/>
      <c r="B135" s="879"/>
      <c r="C135" s="905"/>
      <c r="D135" s="1150"/>
      <c r="E135" s="879"/>
      <c r="F135" s="905"/>
    </row>
    <row r="136" spans="1:14" s="902" customFormat="1" ht="14.25" customHeight="1">
      <c r="A136" s="1036"/>
      <c r="B136" s="1041"/>
      <c r="C136" s="879"/>
      <c r="D136" s="1222"/>
      <c r="E136" s="907"/>
      <c r="F136" s="879"/>
    </row>
    <row r="137" spans="1:14" s="902" customFormat="1" ht="14.25" customHeight="1">
      <c r="A137" s="1036"/>
      <c r="B137" s="907"/>
      <c r="C137" s="879"/>
      <c r="D137" s="1222"/>
      <c r="E137" s="879"/>
      <c r="F137" s="879"/>
    </row>
    <row r="138" spans="1:14" s="902" customFormat="1" ht="14.25" customHeight="1">
      <c r="A138" s="1036"/>
      <c r="B138" s="907"/>
      <c r="C138" s="879"/>
      <c r="D138" s="1222"/>
      <c r="E138" s="1042"/>
      <c r="F138" s="879"/>
    </row>
    <row r="139" spans="1:14" s="902" customFormat="1" ht="14.25" customHeight="1">
      <c r="A139" s="1151"/>
      <c r="B139" s="904"/>
      <c r="C139" s="905"/>
      <c r="D139" s="1151"/>
      <c r="E139" s="904"/>
      <c r="F139" s="905"/>
    </row>
    <row r="140" spans="1:14" s="902" customFormat="1" ht="14.25" customHeight="1">
      <c r="A140" s="1147"/>
      <c r="B140" s="879"/>
      <c r="C140" s="905"/>
      <c r="D140" s="1147"/>
      <c r="E140" s="1152"/>
      <c r="F140" s="1224"/>
    </row>
    <row r="141" spans="1:14" s="902" customFormat="1" ht="14.25" customHeight="1">
      <c r="A141" s="1151"/>
      <c r="B141" s="904"/>
      <c r="C141" s="905"/>
      <c r="D141" s="1151"/>
      <c r="E141" s="904"/>
      <c r="F141" s="905"/>
    </row>
    <row r="142" spans="1:14" s="902" customFormat="1" ht="14.25" customHeight="1">
      <c r="A142" s="1147"/>
      <c r="B142" s="904"/>
      <c r="C142" s="905"/>
      <c r="D142" s="1147"/>
      <c r="E142" s="904"/>
      <c r="F142" s="905"/>
    </row>
    <row r="143" spans="1:14" s="902" customFormat="1" ht="14.25" customHeight="1">
      <c r="A143" s="1222"/>
      <c r="B143" s="907"/>
      <c r="C143" s="879"/>
      <c r="D143" s="1222"/>
      <c r="E143" s="907"/>
      <c r="F143" s="879"/>
    </row>
    <row r="144" spans="1:14" s="902" customFormat="1" ht="14.25" customHeight="1">
      <c r="A144" s="905"/>
      <c r="B144" s="904"/>
      <c r="C144" s="905"/>
      <c r="D144" s="905"/>
      <c r="E144" s="990"/>
      <c r="F144" s="905"/>
    </row>
    <row r="145" spans="1:14" s="902" customFormat="1" ht="14.25" customHeight="1">
      <c r="A145" s="1147"/>
      <c r="B145" s="913"/>
      <c r="C145" s="905"/>
      <c r="D145" s="1147"/>
      <c r="E145" s="913"/>
      <c r="F145" s="905"/>
    </row>
    <row r="146" spans="1:14" s="902" customFormat="1" ht="14.25" customHeight="1">
      <c r="A146" s="1147"/>
      <c r="B146" s="904"/>
      <c r="C146" s="905"/>
      <c r="D146" s="1147"/>
      <c r="E146" s="904"/>
      <c r="F146" s="905"/>
      <c r="H146" s="987"/>
    </row>
    <row r="147" spans="1:14" s="902" customFormat="1" ht="14.25" customHeight="1">
      <c r="A147" s="1036"/>
      <c r="B147" s="1144"/>
      <c r="C147" s="905"/>
      <c r="D147" s="1036"/>
      <c r="E147" s="1158"/>
      <c r="F147" s="879"/>
    </row>
    <row r="148" spans="1:14" s="902" customFormat="1" ht="14.25" customHeight="1">
      <c r="A148" s="1222"/>
      <c r="B148" s="601"/>
      <c r="C148" s="879"/>
      <c r="D148" s="1222"/>
      <c r="E148" s="1144"/>
      <c r="F148" s="1223"/>
      <c r="H148" s="1004"/>
    </row>
    <row r="149" spans="1:14" s="902" customFormat="1" ht="14.25" customHeight="1">
      <c r="A149" s="1222"/>
      <c r="C149" s="879"/>
      <c r="D149" s="1036"/>
      <c r="E149" s="907"/>
      <c r="F149" s="879"/>
      <c r="I149" s="1004"/>
      <c r="J149" s="1004"/>
      <c r="K149" s="1004"/>
      <c r="L149" s="1004"/>
      <c r="M149" s="1004"/>
      <c r="N149" s="1004"/>
    </row>
    <row r="150" spans="1:14" s="902" customFormat="1" ht="14.25" customHeight="1">
      <c r="A150" s="1153"/>
      <c r="B150" s="904"/>
      <c r="C150" s="879"/>
      <c r="D150" s="1036"/>
      <c r="E150" s="887"/>
      <c r="F150" s="879"/>
      <c r="H150" s="1004"/>
    </row>
    <row r="151" spans="1:14" s="902" customFormat="1" ht="14.25" customHeight="1">
      <c r="A151" s="1153"/>
      <c r="B151" s="907"/>
      <c r="C151" s="879"/>
      <c r="D151" s="1036"/>
      <c r="E151" s="887"/>
      <c r="F151" s="879"/>
      <c r="H151" s="1004"/>
    </row>
    <row r="152" spans="1:14" s="902" customFormat="1" ht="14.25" customHeight="1">
      <c r="A152" s="1036"/>
      <c r="B152" s="907"/>
      <c r="C152" s="879"/>
      <c r="D152" s="1036"/>
      <c r="E152" s="907"/>
      <c r="F152" s="879"/>
    </row>
    <row r="153" spans="1:14" s="902" customFormat="1" ht="14.25" customHeight="1">
      <c r="A153" s="1147"/>
      <c r="D153" s="1147"/>
      <c r="E153" s="913"/>
      <c r="F153" s="905"/>
    </row>
    <row r="154" spans="1:14" s="902" customFormat="1" ht="14.25" customHeight="1">
      <c r="A154" s="1147"/>
      <c r="B154" s="904"/>
      <c r="C154" s="879"/>
      <c r="D154" s="1147"/>
      <c r="E154" s="904"/>
      <c r="F154" s="879"/>
    </row>
    <row r="155" spans="1:14" s="902" customFormat="1" ht="14.25" customHeight="1">
      <c r="A155" s="1036"/>
      <c r="B155" s="1144"/>
      <c r="C155" s="879"/>
      <c r="D155" s="1153"/>
      <c r="E155" s="907"/>
      <c r="F155" s="879"/>
      <c r="G155" s="814"/>
      <c r="H155" s="1004"/>
      <c r="L155" s="987"/>
    </row>
    <row r="156" spans="1:14" s="902" customFormat="1" ht="14.25" customHeight="1">
      <c r="A156" s="1036"/>
      <c r="B156" s="904"/>
      <c r="C156" s="879"/>
      <c r="D156" s="1036"/>
      <c r="E156" s="1144"/>
      <c r="F156" s="879"/>
      <c r="H156" s="1004"/>
    </row>
    <row r="157" spans="1:14" s="902" customFormat="1" ht="14.25" customHeight="1">
      <c r="A157" s="1222"/>
      <c r="C157" s="879"/>
      <c r="D157" s="1036"/>
      <c r="E157" s="907"/>
      <c r="F157" s="879"/>
      <c r="H157" s="1004"/>
    </row>
    <row r="158" spans="1:14" s="902" customFormat="1" ht="14.25" customHeight="1">
      <c r="A158" s="1153"/>
      <c r="B158" s="904"/>
      <c r="C158" s="879"/>
      <c r="D158" s="1036"/>
      <c r="E158" s="907"/>
      <c r="F158" s="879"/>
      <c r="H158" s="1030"/>
    </row>
    <row r="159" spans="1:14" s="902" customFormat="1" ht="14.25" customHeight="1">
      <c r="A159" s="1036"/>
      <c r="B159" s="1145"/>
      <c r="C159" s="879"/>
      <c r="D159" s="1036"/>
      <c r="E159" s="1144"/>
      <c r="F159" s="879"/>
      <c r="H159" s="1004"/>
    </row>
    <row r="160" spans="1:14" s="902" customFormat="1" ht="14.25" customHeight="1">
      <c r="A160" s="1222"/>
      <c r="B160" s="904"/>
      <c r="C160" s="879"/>
      <c r="D160" s="1036"/>
      <c r="E160" s="907"/>
      <c r="F160" s="879"/>
      <c r="H160" s="1004"/>
    </row>
    <row r="161" spans="1:21" s="902" customFormat="1" ht="14.25" customHeight="1">
      <c r="A161" s="1036"/>
      <c r="B161" s="907"/>
      <c r="C161" s="879"/>
      <c r="D161" s="905"/>
      <c r="E161" s="817"/>
      <c r="F161" s="905"/>
      <c r="H161" s="1004"/>
    </row>
    <row r="162" spans="1:21" s="902" customFormat="1" ht="14.25" customHeight="1">
      <c r="A162" s="1036"/>
      <c r="B162" s="907"/>
      <c r="C162" s="879"/>
      <c r="D162" s="1036"/>
      <c r="E162" s="907"/>
      <c r="F162" s="879"/>
    </row>
    <row r="163" spans="1:21" s="902" customFormat="1" ht="14.25" customHeight="1">
      <c r="A163" s="905"/>
      <c r="B163" s="904"/>
      <c r="C163" s="879"/>
      <c r="D163" s="905"/>
      <c r="E163" s="904"/>
      <c r="F163" s="879"/>
    </row>
    <row r="164" spans="1:21" s="902" customFormat="1" ht="14.25" customHeight="1">
      <c r="A164" s="1147"/>
      <c r="B164" s="904"/>
      <c r="C164" s="879"/>
      <c r="D164" s="1147"/>
      <c r="E164" s="904"/>
      <c r="F164" s="879"/>
    </row>
    <row r="165" spans="1:21" s="902" customFormat="1" ht="14.25" customHeight="1">
      <c r="A165" s="1036"/>
      <c r="B165" s="1144"/>
      <c r="C165" s="879"/>
      <c r="D165" s="1036"/>
      <c r="E165" s="907"/>
      <c r="F165" s="879"/>
    </row>
    <row r="166" spans="1:21" s="902" customFormat="1" ht="14.25" customHeight="1">
      <c r="A166" s="1036"/>
      <c r="B166" s="904"/>
      <c r="C166" s="879"/>
      <c r="D166" s="1036"/>
      <c r="E166" s="1144"/>
      <c r="F166" s="879"/>
    </row>
    <row r="167" spans="1:21" s="902" customFormat="1" ht="14.25" customHeight="1">
      <c r="A167" s="1222"/>
      <c r="B167" s="879"/>
      <c r="C167" s="905"/>
      <c r="D167" s="1036"/>
      <c r="E167" s="907"/>
      <c r="F167" s="879"/>
    </row>
    <row r="168" spans="1:21" s="902" customFormat="1" ht="14.25" customHeight="1">
      <c r="A168" s="1222"/>
      <c r="B168" s="904"/>
      <c r="C168" s="879"/>
      <c r="D168" s="1036"/>
      <c r="E168" s="907"/>
      <c r="F168" s="879"/>
    </row>
    <row r="169" spans="1:21" s="902" customFormat="1" ht="14.25" customHeight="1">
      <c r="A169" s="1036"/>
      <c r="B169" s="907"/>
      <c r="C169" s="879"/>
      <c r="D169" s="1036"/>
      <c r="E169" s="1144"/>
      <c r="F169" s="879"/>
    </row>
    <row r="170" spans="1:21" s="902" customFormat="1" ht="14.25" customHeight="1">
      <c r="A170" s="1036"/>
      <c r="B170" s="904"/>
      <c r="C170" s="879"/>
      <c r="D170" s="1036"/>
      <c r="E170" s="907"/>
      <c r="F170" s="879"/>
    </row>
    <row r="171" spans="1:21" s="902" customFormat="1" ht="14.25" customHeight="1">
      <c r="A171" s="1036"/>
      <c r="B171" s="907"/>
      <c r="C171" s="879"/>
      <c r="D171" s="1036"/>
      <c r="E171" s="904"/>
      <c r="F171" s="879"/>
    </row>
    <row r="172" spans="1:21" s="902" customFormat="1" ht="14.25" customHeight="1">
      <c r="A172" s="1036"/>
      <c r="B172" s="907"/>
      <c r="C172" s="879"/>
      <c r="D172" s="1036"/>
      <c r="E172" s="907"/>
      <c r="F172" s="879"/>
    </row>
    <row r="173" spans="1:21" s="902" customFormat="1" ht="14.25" customHeight="1">
      <c r="A173" s="905"/>
      <c r="B173" s="904"/>
      <c r="C173" s="879"/>
      <c r="D173" s="905"/>
      <c r="E173" s="904"/>
      <c r="F173" s="879"/>
    </row>
    <row r="174" spans="1:21" s="902" customFormat="1" ht="14.25" customHeight="1">
      <c r="A174" s="1147"/>
      <c r="B174" s="904"/>
      <c r="C174" s="879"/>
      <c r="D174" s="1147"/>
      <c r="E174" s="904"/>
      <c r="F174" s="879"/>
    </row>
    <row r="175" spans="1:21" s="902" customFormat="1" ht="14.25" customHeight="1">
      <c r="A175" s="1222"/>
      <c r="B175" s="907"/>
      <c r="C175" s="879"/>
      <c r="D175" s="1222"/>
      <c r="E175" s="907"/>
      <c r="F175" s="879"/>
      <c r="H175" s="1226"/>
      <c r="I175" s="1227"/>
      <c r="J175" s="1227"/>
      <c r="K175" s="1227"/>
      <c r="L175" s="1227"/>
      <c r="M175" s="1227"/>
      <c r="N175" s="1227"/>
      <c r="O175" s="1227"/>
      <c r="P175" s="1227"/>
      <c r="Q175" s="1227"/>
      <c r="R175" s="1227"/>
      <c r="S175" s="1227"/>
      <c r="T175" s="1227"/>
      <c r="U175" s="1227"/>
    </row>
    <row r="176" spans="1:21" s="902" customFormat="1" ht="14.25" customHeight="1">
      <c r="A176" s="1222"/>
      <c r="B176" s="879"/>
      <c r="C176" s="879"/>
      <c r="D176" s="1222"/>
      <c r="E176" s="879"/>
      <c r="F176" s="879"/>
      <c r="H176" s="1227"/>
      <c r="I176" s="1227"/>
      <c r="J176" s="1227"/>
      <c r="K176" s="1227"/>
      <c r="L176" s="1227"/>
      <c r="M176" s="1227"/>
      <c r="N176" s="1227"/>
      <c r="O176" s="1227"/>
      <c r="P176" s="1227"/>
      <c r="Q176" s="1227"/>
      <c r="R176" s="1227"/>
      <c r="S176" s="1227"/>
      <c r="T176" s="1227"/>
      <c r="U176" s="1227"/>
    </row>
    <row r="177" spans="1:21" s="902" customFormat="1" ht="14.25" customHeight="1">
      <c r="A177" s="1222"/>
      <c r="B177" s="907"/>
      <c r="C177" s="879"/>
      <c r="D177" s="1222"/>
      <c r="E177" s="907"/>
      <c r="F177" s="879"/>
      <c r="H177" s="1227"/>
      <c r="I177" s="1227"/>
      <c r="J177" s="1227"/>
      <c r="K177" s="1227"/>
      <c r="L177" s="1227"/>
      <c r="M177" s="1227"/>
      <c r="N177" s="1227"/>
      <c r="O177" s="1227"/>
      <c r="P177" s="1227"/>
      <c r="Q177" s="1227"/>
      <c r="R177" s="1227"/>
      <c r="S177" s="1227"/>
      <c r="T177" s="1227"/>
      <c r="U177" s="1227"/>
    </row>
    <row r="178" spans="1:21" s="902" customFormat="1" ht="14.25" customHeight="1">
      <c r="A178" s="819"/>
      <c r="B178" s="905"/>
      <c r="C178" s="905"/>
      <c r="D178" s="905"/>
      <c r="E178" s="905"/>
      <c r="F178" s="905"/>
      <c r="H178" s="1227"/>
      <c r="I178" s="1227"/>
      <c r="J178" s="1227"/>
      <c r="K178" s="1227"/>
      <c r="L178" s="1227"/>
      <c r="M178" s="1227"/>
      <c r="N178" s="1227"/>
      <c r="O178" s="1227"/>
      <c r="P178" s="1227"/>
      <c r="Q178" s="1227"/>
      <c r="R178" s="1227"/>
      <c r="S178" s="1227"/>
      <c r="T178" s="1227"/>
      <c r="U178" s="1227"/>
    </row>
    <row r="179" spans="1:21" s="902" customFormat="1" ht="14.25" customHeight="1">
      <c r="A179" s="819"/>
      <c r="B179" s="842"/>
      <c r="C179" s="905"/>
      <c r="D179" s="842"/>
      <c r="E179" s="905"/>
      <c r="F179" s="905"/>
    </row>
    <row r="180" spans="1:21" s="902" customFormat="1" ht="14.25" customHeight="1">
      <c r="A180" s="819"/>
      <c r="B180" s="842"/>
      <c r="C180" s="905"/>
      <c r="D180" s="842"/>
      <c r="E180" s="905"/>
      <c r="F180" s="905"/>
    </row>
    <row r="181" spans="1:21" s="902" customFormat="1" ht="14.25" customHeight="1">
      <c r="A181" s="819"/>
      <c r="B181" s="842"/>
      <c r="C181" s="905"/>
      <c r="D181" s="842"/>
      <c r="E181" s="905"/>
      <c r="F181" s="905"/>
    </row>
    <row r="182" spans="1:21" s="902" customFormat="1" ht="14.25" customHeight="1">
      <c r="A182" s="819"/>
      <c r="B182" s="842"/>
      <c r="C182" s="905"/>
      <c r="D182" s="842"/>
      <c r="E182" s="905"/>
      <c r="F182" s="905"/>
    </row>
    <row r="183" spans="1:21" s="902" customFormat="1" ht="14.25" customHeight="1"/>
    <row r="184" spans="1:21" s="902" customFormat="1" ht="14.25" customHeight="1">
      <c r="A184" s="1142"/>
      <c r="B184" s="1146"/>
      <c r="C184" s="1143"/>
      <c r="D184" s="1143"/>
      <c r="E184" s="1143"/>
      <c r="F184" s="1142"/>
    </row>
    <row r="185" spans="1:21" s="902" customFormat="1" ht="14.25" customHeight="1">
      <c r="A185" s="1147"/>
      <c r="B185" s="1148"/>
      <c r="C185" s="1149"/>
      <c r="D185" s="1147"/>
      <c r="E185" s="1148"/>
      <c r="F185" s="1149"/>
    </row>
    <row r="186" spans="1:21" s="902" customFormat="1" ht="14.25" customHeight="1">
      <c r="A186" s="1150"/>
      <c r="B186" s="879"/>
      <c r="C186" s="905"/>
      <c r="D186" s="1150"/>
      <c r="E186" s="879"/>
      <c r="F186" s="905"/>
    </row>
    <row r="187" spans="1:21" s="902" customFormat="1" ht="14.25" customHeight="1">
      <c r="A187" s="1036"/>
      <c r="B187" s="1041"/>
      <c r="C187" s="879"/>
      <c r="D187" s="1222"/>
      <c r="E187" s="907"/>
      <c r="F187" s="879"/>
    </row>
    <row r="188" spans="1:21" s="902" customFormat="1" ht="14.25" customHeight="1">
      <c r="A188" s="1036"/>
      <c r="B188" s="907"/>
      <c r="C188" s="879"/>
      <c r="D188" s="1222"/>
      <c r="E188" s="879"/>
      <c r="F188" s="879"/>
    </row>
    <row r="189" spans="1:21" s="902" customFormat="1" ht="14.25" customHeight="1">
      <c r="A189" s="1036"/>
      <c r="B189" s="907"/>
      <c r="C189" s="879"/>
      <c r="D189" s="1222"/>
      <c r="E189" s="1042"/>
      <c r="F189" s="879"/>
    </row>
    <row r="190" spans="1:21" s="902" customFormat="1" ht="14.25" customHeight="1">
      <c r="A190" s="1151"/>
      <c r="B190" s="904"/>
      <c r="C190" s="905"/>
      <c r="D190" s="1151"/>
      <c r="E190" s="904"/>
      <c r="F190" s="905"/>
    </row>
    <row r="191" spans="1:21" s="902" customFormat="1" ht="14.25" customHeight="1">
      <c r="A191" s="1147"/>
      <c r="B191" s="879"/>
      <c r="C191" s="905"/>
      <c r="D191" s="1147"/>
      <c r="E191" s="1152"/>
      <c r="F191" s="1224"/>
    </row>
    <row r="192" spans="1:21" s="902" customFormat="1" ht="14.25" customHeight="1">
      <c r="A192" s="1151"/>
      <c r="B192" s="904"/>
      <c r="C192" s="905"/>
      <c r="D192" s="1151"/>
      <c r="E192" s="904"/>
      <c r="F192" s="905"/>
    </row>
    <row r="193" spans="1:14" s="902" customFormat="1" ht="14.25" customHeight="1">
      <c r="A193" s="1147"/>
      <c r="B193" s="904"/>
      <c r="C193" s="905"/>
      <c r="D193" s="1147"/>
      <c r="E193" s="904"/>
      <c r="F193" s="905"/>
    </row>
    <row r="194" spans="1:14" s="902" customFormat="1" ht="14.25" customHeight="1">
      <c r="A194" s="1222"/>
      <c r="B194" s="907"/>
      <c r="C194" s="879"/>
      <c r="D194" s="1222"/>
      <c r="E194" s="907"/>
      <c r="F194" s="879"/>
    </row>
    <row r="195" spans="1:14" s="902" customFormat="1" ht="14.25" customHeight="1">
      <c r="A195" s="905"/>
      <c r="B195" s="904"/>
      <c r="C195" s="905"/>
      <c r="D195" s="905"/>
      <c r="E195" s="990"/>
      <c r="F195" s="905"/>
    </row>
    <row r="196" spans="1:14" s="902" customFormat="1" ht="14.25" customHeight="1">
      <c r="A196" s="1147"/>
      <c r="B196" s="913"/>
      <c r="C196" s="905"/>
      <c r="D196" s="1147"/>
      <c r="E196" s="913"/>
      <c r="F196" s="905"/>
    </row>
    <row r="197" spans="1:14" s="902" customFormat="1" ht="14.25" customHeight="1">
      <c r="A197" s="1147"/>
      <c r="B197" s="904"/>
      <c r="C197" s="905"/>
      <c r="D197" s="1147"/>
      <c r="E197" s="904"/>
      <c r="F197" s="905"/>
      <c r="H197" s="987"/>
    </row>
    <row r="198" spans="1:14" s="902" customFormat="1" ht="14.25" customHeight="1">
      <c r="A198" s="1036"/>
      <c r="B198" s="1144"/>
      <c r="C198" s="905"/>
      <c r="D198" s="1036"/>
      <c r="E198" s="1158"/>
      <c r="F198" s="879"/>
    </row>
    <row r="199" spans="1:14" s="902" customFormat="1" ht="14.25" customHeight="1">
      <c r="A199" s="1222"/>
      <c r="B199" s="601"/>
      <c r="C199" s="879"/>
      <c r="D199" s="1222"/>
      <c r="E199" s="1144"/>
      <c r="F199" s="1223"/>
      <c r="H199" s="1004"/>
    </row>
    <row r="200" spans="1:14" s="902" customFormat="1" ht="14.25" customHeight="1">
      <c r="A200" s="1222"/>
      <c r="C200" s="879"/>
      <c r="D200" s="1036"/>
      <c r="E200" s="907"/>
      <c r="F200" s="879"/>
      <c r="I200" s="1004"/>
      <c r="J200" s="1004"/>
      <c r="K200" s="1004"/>
      <c r="L200" s="1004"/>
      <c r="M200" s="1004"/>
      <c r="N200" s="1004"/>
    </row>
    <row r="201" spans="1:14" s="902" customFormat="1" ht="14.25" customHeight="1">
      <c r="A201" s="1153"/>
      <c r="B201" s="904"/>
      <c r="C201" s="879"/>
      <c r="D201" s="1036"/>
      <c r="E201" s="887"/>
      <c r="F201" s="879"/>
      <c r="H201" s="1004"/>
    </row>
    <row r="202" spans="1:14" s="902" customFormat="1" ht="14.25" customHeight="1">
      <c r="A202" s="1153"/>
      <c r="B202" s="907"/>
      <c r="C202" s="879"/>
      <c r="D202" s="1036"/>
      <c r="E202" s="887"/>
      <c r="F202" s="879"/>
      <c r="H202" s="1004"/>
    </row>
    <row r="203" spans="1:14" s="902" customFormat="1" ht="14.25" customHeight="1">
      <c r="A203" s="1036"/>
      <c r="B203" s="907"/>
      <c r="C203" s="879"/>
      <c r="D203" s="1036"/>
      <c r="E203" s="907"/>
      <c r="F203" s="879"/>
    </row>
    <row r="204" spans="1:14" s="902" customFormat="1" ht="14.25" customHeight="1">
      <c r="A204" s="1147"/>
      <c r="D204" s="1147"/>
      <c r="E204" s="913"/>
      <c r="F204" s="905"/>
    </row>
    <row r="205" spans="1:14" s="902" customFormat="1" ht="14.25" customHeight="1">
      <c r="A205" s="1147"/>
      <c r="B205" s="904"/>
      <c r="C205" s="879"/>
      <c r="D205" s="1147"/>
      <c r="E205" s="904"/>
      <c r="F205" s="879"/>
    </row>
    <row r="206" spans="1:14" s="902" customFormat="1" ht="14.25" customHeight="1">
      <c r="A206" s="1036"/>
      <c r="B206" s="1144"/>
      <c r="C206" s="879"/>
      <c r="D206" s="1153"/>
      <c r="E206" s="907"/>
      <c r="F206" s="879"/>
      <c r="G206" s="814"/>
      <c r="H206" s="1004"/>
      <c r="L206" s="987"/>
    </row>
    <row r="207" spans="1:14" s="902" customFormat="1" ht="14.25" customHeight="1">
      <c r="A207" s="1036"/>
      <c r="B207" s="904"/>
      <c r="C207" s="879"/>
      <c r="D207" s="1036"/>
      <c r="E207" s="1144"/>
      <c r="F207" s="879"/>
      <c r="H207" s="1004"/>
    </row>
    <row r="208" spans="1:14" s="902" customFormat="1" ht="14.25" customHeight="1">
      <c r="A208" s="1222"/>
      <c r="C208" s="879"/>
      <c r="D208" s="1036"/>
      <c r="E208" s="907"/>
      <c r="F208" s="879"/>
      <c r="H208" s="1004"/>
    </row>
    <row r="209" spans="1:8" s="902" customFormat="1" ht="14.25" customHeight="1">
      <c r="A209" s="1153"/>
      <c r="B209" s="904"/>
      <c r="C209" s="879"/>
      <c r="D209" s="1036"/>
      <c r="E209" s="907"/>
      <c r="F209" s="879"/>
      <c r="H209" s="1030"/>
    </row>
    <row r="210" spans="1:8" s="902" customFormat="1" ht="14.25" customHeight="1">
      <c r="A210" s="1036"/>
      <c r="B210" s="1145"/>
      <c r="C210" s="879"/>
      <c r="D210" s="1036"/>
      <c r="E210" s="1144"/>
      <c r="F210" s="879"/>
      <c r="H210" s="1004"/>
    </row>
    <row r="211" spans="1:8" s="902" customFormat="1" ht="14.25" customHeight="1">
      <c r="A211" s="1222"/>
      <c r="B211" s="904"/>
      <c r="C211" s="879"/>
      <c r="D211" s="1036"/>
      <c r="E211" s="907"/>
      <c r="F211" s="879"/>
      <c r="H211" s="1004"/>
    </row>
    <row r="212" spans="1:8" s="902" customFormat="1" ht="14.25" customHeight="1">
      <c r="A212" s="1036"/>
      <c r="B212" s="907"/>
      <c r="C212" s="879"/>
      <c r="D212" s="905"/>
      <c r="E212" s="817"/>
      <c r="F212" s="905"/>
      <c r="H212" s="1004"/>
    </row>
    <row r="213" spans="1:8" s="902" customFormat="1" ht="14.25" customHeight="1">
      <c r="A213" s="1036"/>
      <c r="B213" s="907"/>
      <c r="C213" s="879"/>
      <c r="D213" s="1036"/>
      <c r="E213" s="907"/>
      <c r="F213" s="879"/>
    </row>
    <row r="214" spans="1:8" s="902" customFormat="1" ht="14.25" customHeight="1">
      <c r="A214" s="905"/>
      <c r="B214" s="904"/>
      <c r="C214" s="879"/>
      <c r="D214" s="905"/>
      <c r="E214" s="904"/>
      <c r="F214" s="879"/>
    </row>
    <row r="215" spans="1:8" s="902" customFormat="1" ht="14.25" customHeight="1">
      <c r="A215" s="1147"/>
      <c r="B215" s="904"/>
      <c r="C215" s="879"/>
      <c r="D215" s="1147"/>
      <c r="E215" s="904"/>
      <c r="F215" s="879"/>
    </row>
    <row r="216" spans="1:8" s="902" customFormat="1" ht="14.25" customHeight="1">
      <c r="A216" s="1036"/>
      <c r="B216" s="1144"/>
      <c r="C216" s="879"/>
      <c r="D216" s="1036"/>
      <c r="E216" s="907"/>
      <c r="F216" s="879"/>
    </row>
    <row r="217" spans="1:8" s="902" customFormat="1" ht="14.25" customHeight="1">
      <c r="A217" s="1036"/>
      <c r="B217" s="904"/>
      <c r="C217" s="879"/>
      <c r="D217" s="1036"/>
      <c r="E217" s="1144"/>
      <c r="F217" s="879"/>
    </row>
    <row r="218" spans="1:8" s="902" customFormat="1" ht="14.25" customHeight="1">
      <c r="A218" s="1222"/>
      <c r="B218" s="879"/>
      <c r="C218" s="905"/>
      <c r="D218" s="1036"/>
      <c r="E218" s="907"/>
      <c r="F218" s="879"/>
    </row>
    <row r="219" spans="1:8" s="902" customFormat="1" ht="14.25" customHeight="1">
      <c r="A219" s="1222"/>
      <c r="B219" s="904"/>
      <c r="C219" s="879"/>
      <c r="D219" s="1036"/>
      <c r="E219" s="907"/>
      <c r="F219" s="879"/>
    </row>
    <row r="220" spans="1:8" s="902" customFormat="1" ht="14.25" customHeight="1">
      <c r="A220" s="1036"/>
      <c r="B220" s="907"/>
      <c r="C220" s="879"/>
      <c r="D220" s="1036"/>
      <c r="E220" s="1144"/>
      <c r="F220" s="879"/>
    </row>
    <row r="221" spans="1:8" s="902" customFormat="1" ht="14.25" customHeight="1">
      <c r="A221" s="1036"/>
      <c r="B221" s="904"/>
      <c r="C221" s="879"/>
      <c r="D221" s="1036"/>
      <c r="E221" s="907"/>
      <c r="F221" s="879"/>
    </row>
    <row r="222" spans="1:8" s="902" customFormat="1" ht="14.25" customHeight="1">
      <c r="A222" s="1036"/>
      <c r="B222" s="907"/>
      <c r="C222" s="879"/>
      <c r="D222" s="1036"/>
      <c r="E222" s="904"/>
      <c r="F222" s="879"/>
    </row>
    <row r="223" spans="1:8" s="902" customFormat="1" ht="14.25" customHeight="1">
      <c r="A223" s="1036"/>
      <c r="B223" s="907"/>
      <c r="C223" s="879"/>
      <c r="D223" s="1036"/>
      <c r="E223" s="907"/>
      <c r="F223" s="879"/>
    </row>
    <row r="224" spans="1:8" s="902" customFormat="1" ht="14.25" customHeight="1">
      <c r="A224" s="905"/>
      <c r="B224" s="904"/>
      <c r="C224" s="879"/>
      <c r="D224" s="905"/>
      <c r="E224" s="904"/>
      <c r="F224" s="879"/>
    </row>
    <row r="225" spans="1:21" s="902" customFormat="1" ht="14.25" customHeight="1">
      <c r="A225" s="1147"/>
      <c r="B225" s="904"/>
      <c r="C225" s="879"/>
      <c r="D225" s="1147"/>
      <c r="E225" s="904"/>
      <c r="F225" s="879"/>
    </row>
    <row r="226" spans="1:21" s="902" customFormat="1" ht="14.25" customHeight="1">
      <c r="A226" s="1222"/>
      <c r="B226" s="907"/>
      <c r="C226" s="879"/>
      <c r="D226" s="1222"/>
      <c r="E226" s="907"/>
      <c r="F226" s="879"/>
      <c r="H226" s="1226"/>
      <c r="I226" s="1227"/>
      <c r="J226" s="1227"/>
      <c r="K226" s="1227"/>
      <c r="L226" s="1227"/>
      <c r="M226" s="1227"/>
      <c r="N226" s="1227"/>
      <c r="O226" s="1227"/>
      <c r="P226" s="1227"/>
      <c r="Q226" s="1227"/>
      <c r="R226" s="1227"/>
      <c r="S226" s="1227"/>
      <c r="T226" s="1227"/>
      <c r="U226" s="1227"/>
    </row>
    <row r="227" spans="1:21" s="902" customFormat="1" ht="14.25" customHeight="1">
      <c r="A227" s="1222"/>
      <c r="B227" s="879"/>
      <c r="C227" s="879"/>
      <c r="D227" s="1222"/>
      <c r="E227" s="879"/>
      <c r="F227" s="879"/>
      <c r="H227" s="1227"/>
      <c r="I227" s="1227"/>
      <c r="J227" s="1227"/>
      <c r="K227" s="1227"/>
      <c r="L227" s="1227"/>
      <c r="M227" s="1227"/>
      <c r="N227" s="1227"/>
      <c r="O227" s="1227"/>
      <c r="P227" s="1227"/>
      <c r="Q227" s="1227"/>
      <c r="R227" s="1227"/>
      <c r="S227" s="1227"/>
      <c r="T227" s="1227"/>
      <c r="U227" s="1227"/>
    </row>
    <row r="228" spans="1:21" s="902" customFormat="1" ht="14.25" customHeight="1">
      <c r="A228" s="1222"/>
      <c r="B228" s="907"/>
      <c r="C228" s="879"/>
      <c r="D228" s="1222"/>
      <c r="E228" s="907"/>
      <c r="F228" s="879"/>
      <c r="H228" s="1227"/>
      <c r="I228" s="1227"/>
      <c r="J228" s="1227"/>
      <c r="K228" s="1227"/>
      <c r="L228" s="1227"/>
      <c r="M228" s="1227"/>
      <c r="N228" s="1227"/>
      <c r="O228" s="1227"/>
      <c r="P228" s="1227"/>
      <c r="Q228" s="1227"/>
      <c r="R228" s="1227"/>
      <c r="S228" s="1227"/>
      <c r="T228" s="1227"/>
      <c r="U228" s="1227"/>
    </row>
    <row r="229" spans="1:21" s="902" customFormat="1" ht="14.25" customHeight="1">
      <c r="A229" s="819"/>
      <c r="B229" s="905"/>
      <c r="C229" s="905"/>
      <c r="D229" s="905"/>
      <c r="E229" s="905"/>
      <c r="F229" s="905"/>
      <c r="H229" s="1227"/>
      <c r="I229" s="1227"/>
      <c r="J229" s="1227"/>
      <c r="K229" s="1227"/>
      <c r="L229" s="1227"/>
      <c r="M229" s="1227"/>
      <c r="N229" s="1227"/>
      <c r="O229" s="1227"/>
      <c r="P229" s="1227"/>
      <c r="Q229" s="1227"/>
      <c r="R229" s="1227"/>
      <c r="S229" s="1227"/>
      <c r="T229" s="1227"/>
      <c r="U229" s="1227"/>
    </row>
    <row r="230" spans="1:21" s="902" customFormat="1" ht="14.25" customHeight="1">
      <c r="A230" s="819"/>
      <c r="B230" s="842"/>
      <c r="C230" s="905"/>
      <c r="D230" s="842"/>
      <c r="E230" s="905"/>
      <c r="F230" s="905"/>
    </row>
    <row r="231" spans="1:21" s="902" customFormat="1" ht="14.25" customHeight="1">
      <c r="A231" s="819"/>
      <c r="B231" s="842"/>
      <c r="C231" s="905"/>
      <c r="D231" s="842"/>
      <c r="E231" s="905"/>
      <c r="F231" s="905"/>
    </row>
    <row r="232" spans="1:21" s="902" customFormat="1" ht="14.25" customHeight="1">
      <c r="A232" s="819"/>
      <c r="B232" s="842"/>
      <c r="C232" s="905"/>
      <c r="D232" s="842"/>
      <c r="E232" s="905"/>
      <c r="F232" s="905"/>
    </row>
    <row r="233" spans="1:21" s="902" customFormat="1" ht="14.25" customHeight="1">
      <c r="A233" s="819"/>
      <c r="E233" s="1227"/>
    </row>
    <row r="234" spans="1:21" s="902" customFormat="1" ht="14.25" customHeight="1">
      <c r="E234" s="1227"/>
    </row>
    <row r="235" spans="1:21" s="902" customFormat="1" ht="14.25" customHeight="1">
      <c r="E235" s="1227"/>
    </row>
    <row r="236" spans="1:21" s="902" customFormat="1" ht="14.25" customHeight="1">
      <c r="E236" s="1227"/>
    </row>
    <row r="237" spans="1:21" s="902" customFormat="1" ht="14.25" customHeight="1">
      <c r="E237" s="1227"/>
    </row>
    <row r="238" spans="1:21" s="902" customFormat="1" ht="14.25" customHeight="1">
      <c r="E238" s="1227"/>
    </row>
    <row r="239" spans="1:21" s="902" customFormat="1" ht="14.25" customHeight="1">
      <c r="E239" s="1227"/>
    </row>
    <row r="240" spans="1:21" ht="14.25" customHeight="1">
      <c r="E240" s="1230"/>
    </row>
    <row r="241" spans="5:5" ht="14.25" customHeight="1">
      <c r="E241" s="1230"/>
    </row>
    <row r="242" spans="5:5" ht="14.25" customHeight="1">
      <c r="E242" s="1230"/>
    </row>
    <row r="243" spans="5:5" ht="14.25" customHeight="1">
      <c r="E243" s="1230"/>
    </row>
    <row r="244" spans="5:5" ht="14.25" customHeight="1">
      <c r="E244" s="1230"/>
    </row>
    <row r="245" spans="5:5" ht="14.25" customHeight="1">
      <c r="E245" s="1230"/>
    </row>
    <row r="246" spans="5:5" ht="14.25" customHeight="1">
      <c r="E246" s="1230"/>
    </row>
    <row r="247" spans="5:5" ht="14.25" customHeight="1">
      <c r="E247" s="1230"/>
    </row>
    <row r="248" spans="5:5" ht="14.25" customHeight="1">
      <c r="E248" s="1230"/>
    </row>
    <row r="249" spans="5:5" ht="14.25" customHeight="1">
      <c r="E249" s="1230"/>
    </row>
    <row r="250" spans="5:5" ht="14.25" customHeight="1">
      <c r="E250" s="1230"/>
    </row>
    <row r="251" spans="5:5" ht="14.25" customHeight="1">
      <c r="E251" s="1230"/>
    </row>
    <row r="252" spans="5:5" ht="14.25" customHeight="1">
      <c r="E252" s="1230"/>
    </row>
    <row r="253" spans="5:5" ht="14.25" customHeight="1">
      <c r="E253" s="1230"/>
    </row>
    <row r="254" spans="5:5" ht="14.25" customHeight="1">
      <c r="E254" s="1230"/>
    </row>
    <row r="255" spans="5:5" ht="14.25" customHeight="1">
      <c r="E255" s="1230"/>
    </row>
    <row r="256" spans="5:5" ht="14.25" customHeight="1">
      <c r="E256" s="1230"/>
    </row>
    <row r="257" spans="5:5" ht="14.25" customHeight="1">
      <c r="E257" s="1230"/>
    </row>
    <row r="258" spans="5:5" ht="14.25" customHeight="1">
      <c r="E258" s="1230"/>
    </row>
    <row r="259" spans="5:5" ht="14.25" customHeight="1">
      <c r="E259" s="1230"/>
    </row>
    <row r="260" spans="5:5" ht="14.25" customHeight="1">
      <c r="E260" s="1230"/>
    </row>
    <row r="261" spans="5:5" ht="14.25" customHeight="1">
      <c r="E261" s="1230"/>
    </row>
    <row r="262" spans="5:5" ht="14.25" customHeight="1">
      <c r="E262" s="1230"/>
    </row>
    <row r="263" spans="5:5" ht="14.25" customHeight="1">
      <c r="E263" s="1230"/>
    </row>
    <row r="264" spans="5:5" ht="14.25" customHeight="1">
      <c r="E264" s="1230"/>
    </row>
    <row r="265" spans="5:5" ht="14.25" customHeight="1">
      <c r="E265" s="1230"/>
    </row>
    <row r="266" spans="5:5" ht="14.25" customHeight="1">
      <c r="E266" s="1230"/>
    </row>
    <row r="267" spans="5:5" ht="14.25" customHeight="1">
      <c r="E267" s="1230"/>
    </row>
    <row r="268" spans="5:5" ht="14.25" customHeight="1">
      <c r="E268" s="1230"/>
    </row>
    <row r="269" spans="5:5" ht="14.25" customHeight="1">
      <c r="E269" s="1230"/>
    </row>
    <row r="270" spans="5:5" ht="14.25" customHeight="1">
      <c r="E270" s="1230"/>
    </row>
    <row r="271" spans="5:5" ht="14.25" customHeight="1">
      <c r="E271" s="1230"/>
    </row>
    <row r="272" spans="5:5" ht="14.25" customHeight="1">
      <c r="E272" s="1230"/>
    </row>
    <row r="273" spans="5:5" ht="14.25" customHeight="1">
      <c r="E273" s="1230"/>
    </row>
    <row r="274" spans="5:5" ht="14.25" customHeight="1">
      <c r="E274" s="1230"/>
    </row>
    <row r="275" spans="5:5" ht="14.25" customHeight="1">
      <c r="E275" s="1230"/>
    </row>
    <row r="276" spans="5:5" ht="14.25" customHeight="1">
      <c r="E276" s="1230"/>
    </row>
    <row r="277" spans="5:5" ht="14.25" customHeight="1">
      <c r="E277" s="1230"/>
    </row>
    <row r="278" spans="5:5" ht="14.25" customHeight="1">
      <c r="E278" s="1230"/>
    </row>
    <row r="279" spans="5:5" ht="14.25" customHeight="1">
      <c r="E279" s="1230"/>
    </row>
    <row r="280" spans="5:5" ht="14.25" customHeight="1">
      <c r="E280" s="1230"/>
    </row>
    <row r="281" spans="5:5" ht="14.25" customHeight="1">
      <c r="E281" s="1230"/>
    </row>
    <row r="282" spans="5:5" ht="14.25" customHeight="1">
      <c r="E282" s="1230"/>
    </row>
    <row r="283" spans="5:5" ht="14.25" customHeight="1">
      <c r="E283" s="1230"/>
    </row>
    <row r="284" spans="5:5" ht="14.25" customHeight="1">
      <c r="E284" s="1230"/>
    </row>
    <row r="285" spans="5:5" ht="14.25" customHeight="1">
      <c r="E285" s="1230"/>
    </row>
    <row r="286" spans="5:5" ht="14.25" customHeight="1">
      <c r="E286" s="1230"/>
    </row>
    <row r="287" spans="5:5" ht="14.25" customHeight="1">
      <c r="E287" s="1230"/>
    </row>
    <row r="288" spans="5:5" ht="14.25" customHeight="1">
      <c r="E288" s="1230"/>
    </row>
    <row r="289" spans="5:5" ht="14.25" customHeight="1">
      <c r="E289" s="1230"/>
    </row>
    <row r="290" spans="5:5" ht="14.25" customHeight="1">
      <c r="E290" s="1230"/>
    </row>
    <row r="291" spans="5:5" ht="14.25" customHeight="1">
      <c r="E291" s="1230"/>
    </row>
    <row r="292" spans="5:5" ht="14.25" customHeight="1">
      <c r="E292" s="1230"/>
    </row>
    <row r="293" spans="5:5" ht="14.25" customHeight="1">
      <c r="E293" s="1230"/>
    </row>
    <row r="294" spans="5:5" ht="14.25" customHeight="1">
      <c r="E294" s="1230"/>
    </row>
    <row r="295" spans="5:5" ht="14.25" customHeight="1">
      <c r="E295" s="1230"/>
    </row>
  </sheetData>
  <mergeCells count="5">
    <mergeCell ref="B4:D4"/>
    <mergeCell ref="B5:C5"/>
    <mergeCell ref="B6:C6"/>
    <mergeCell ref="E23:F23"/>
    <mergeCell ref="B60:C60"/>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Y262"/>
  <sheetViews>
    <sheetView workbookViewId="0"/>
  </sheetViews>
  <sheetFormatPr baseColWidth="10" defaultRowHeight="12.75"/>
  <cols>
    <col min="1" max="1" width="30.5703125" style="917" customWidth="1"/>
    <col min="2" max="2" width="14.42578125" style="917" customWidth="1"/>
    <col min="3" max="3" width="17.28515625" style="917" customWidth="1"/>
    <col min="4" max="4" width="28.7109375" style="917" customWidth="1"/>
    <col min="5" max="5" width="15" style="924" customWidth="1"/>
    <col min="6" max="6" width="15" style="917" customWidth="1"/>
    <col min="7" max="7" width="5.5703125" style="917" customWidth="1"/>
    <col min="8" max="8" width="30.85546875" style="917" customWidth="1"/>
    <col min="9" max="9" width="7.140625" style="917" customWidth="1"/>
    <col min="10" max="10" width="11.42578125" style="917"/>
    <col min="11" max="11" width="20.85546875" style="917" customWidth="1"/>
    <col min="12" max="12" width="11.42578125" style="917" customWidth="1"/>
    <col min="13" max="16384" width="11.42578125" style="917"/>
  </cols>
  <sheetData>
    <row r="1" spans="1:21" ht="15">
      <c r="A1" s="920" t="s">
        <v>0</v>
      </c>
      <c r="B1" s="801"/>
      <c r="C1" s="922"/>
      <c r="D1" s="923"/>
      <c r="H1" s="925" t="s">
        <v>382</v>
      </c>
      <c r="I1" s="926" t="s">
        <v>20</v>
      </c>
      <c r="J1" s="276"/>
    </row>
    <row r="2" spans="1:21" ht="15">
      <c r="A2" s="920" t="s">
        <v>1</v>
      </c>
      <c r="B2" s="927" t="s">
        <v>170</v>
      </c>
      <c r="D2" s="923"/>
      <c r="H2" s="816"/>
    </row>
    <row r="3" spans="1:21" ht="15.75" thickBot="1">
      <c r="A3" s="920"/>
      <c r="B3" s="1217" t="s">
        <v>437</v>
      </c>
      <c r="C3" s="1218"/>
      <c r="D3" s="1219"/>
      <c r="H3" s="1025" t="s">
        <v>391</v>
      </c>
    </row>
    <row r="4" spans="1:21" ht="15">
      <c r="A4" s="929"/>
      <c r="B4" s="1321" t="s">
        <v>2</v>
      </c>
      <c r="C4" s="1322"/>
      <c r="D4" s="1323"/>
      <c r="E4" s="930" t="s">
        <v>3</v>
      </c>
      <c r="F4" s="931"/>
      <c r="H4" s="1049" t="s">
        <v>385</v>
      </c>
    </row>
    <row r="5" spans="1:21" ht="14.25" customHeight="1">
      <c r="A5" s="932" t="s">
        <v>21</v>
      </c>
      <c r="B5" s="1324" t="s">
        <v>4</v>
      </c>
      <c r="C5" s="1325"/>
      <c r="D5" s="933" t="s">
        <v>66</v>
      </c>
      <c r="E5" s="934" t="s">
        <v>5</v>
      </c>
      <c r="F5" s="935" t="s">
        <v>6</v>
      </c>
      <c r="H5" s="1049" t="s">
        <v>386</v>
      </c>
    </row>
    <row r="6" spans="1:21" ht="14.25">
      <c r="A6" s="936"/>
      <c r="B6" s="1326" t="s">
        <v>7</v>
      </c>
      <c r="C6" s="1327"/>
      <c r="D6" s="937" t="s">
        <v>8</v>
      </c>
      <c r="E6" s="938" t="s">
        <v>7</v>
      </c>
      <c r="F6" s="939" t="s">
        <v>8</v>
      </c>
      <c r="H6" s="1049" t="s">
        <v>392</v>
      </c>
    </row>
    <row r="7" spans="1:21" ht="14.25">
      <c r="A7" s="940" t="s">
        <v>22</v>
      </c>
      <c r="B7" s="1080" t="s">
        <v>20</v>
      </c>
      <c r="C7" s="941"/>
      <c r="D7" s="942" t="s">
        <v>20</v>
      </c>
      <c r="E7" s="1081" t="s">
        <v>20</v>
      </c>
      <c r="F7" s="943" t="s">
        <v>20</v>
      </c>
      <c r="H7" s="1120" t="s">
        <v>393</v>
      </c>
    </row>
    <row r="8" spans="1:21" ht="14.25">
      <c r="A8" s="940" t="s">
        <v>24</v>
      </c>
      <c r="B8" s="1080"/>
      <c r="C8" s="941"/>
      <c r="D8" s="942"/>
      <c r="E8" s="1081"/>
      <c r="F8" s="943"/>
    </row>
    <row r="9" spans="1:21" ht="15.75">
      <c r="A9" s="945" t="s">
        <v>23</v>
      </c>
      <c r="B9" s="1079"/>
      <c r="C9" s="946"/>
      <c r="D9" s="947" t="s">
        <v>20</v>
      </c>
      <c r="E9" s="1083" t="s">
        <v>20</v>
      </c>
      <c r="F9" s="948" t="s">
        <v>20</v>
      </c>
      <c r="H9" s="1131"/>
    </row>
    <row r="10" spans="1:21" ht="15" thickBot="1">
      <c r="A10" s="949" t="s">
        <v>29</v>
      </c>
      <c r="B10" s="1082" t="s">
        <v>20</v>
      </c>
      <c r="C10" s="809"/>
      <c r="D10" s="950" t="s">
        <v>20</v>
      </c>
      <c r="E10" s="1084" t="s">
        <v>20</v>
      </c>
      <c r="F10" s="810" t="s">
        <v>20</v>
      </c>
    </row>
    <row r="11" spans="1:21" ht="14.25">
      <c r="A11" s="951"/>
      <c r="B11" s="951"/>
      <c r="C11" s="951"/>
      <c r="D11" s="951"/>
      <c r="E11" s="952"/>
      <c r="F11" s="875"/>
    </row>
    <row r="12" spans="1:21" s="875" customFormat="1">
      <c r="A12" s="953" t="s">
        <v>9</v>
      </c>
      <c r="B12" s="953"/>
      <c r="C12" s="954"/>
      <c r="D12" s="954"/>
      <c r="E12" s="870"/>
      <c r="F12" s="870"/>
      <c r="G12" s="1199"/>
      <c r="H12" s="887"/>
      <c r="I12" s="902"/>
      <c r="J12" s="902"/>
      <c r="K12" s="902"/>
      <c r="L12" s="902"/>
      <c r="M12" s="902"/>
      <c r="N12" s="902"/>
      <c r="O12" s="902"/>
      <c r="P12" s="902"/>
      <c r="Q12" s="902"/>
    </row>
    <row r="13" spans="1:21" s="875" customFormat="1">
      <c r="A13" s="954" t="s">
        <v>30</v>
      </c>
      <c r="B13" s="955" t="s">
        <v>122</v>
      </c>
      <c r="C13" s="806"/>
      <c r="D13" s="954"/>
      <c r="E13" s="956" t="s">
        <v>67</v>
      </c>
      <c r="F13" s="956" t="s">
        <v>54</v>
      </c>
      <c r="G13" s="811" t="s">
        <v>59</v>
      </c>
      <c r="K13" s="812" t="s">
        <v>62</v>
      </c>
      <c r="O13" s="812" t="s">
        <v>409</v>
      </c>
      <c r="Q13" s="883"/>
      <c r="R13" s="812" t="s">
        <v>164</v>
      </c>
    </row>
    <row r="14" spans="1:21" s="875" customFormat="1">
      <c r="A14" s="954" t="s">
        <v>53</v>
      </c>
      <c r="B14" s="1097" t="s">
        <v>26</v>
      </c>
      <c r="C14" s="864" t="s">
        <v>20</v>
      </c>
      <c r="D14" s="957" t="s">
        <v>60</v>
      </c>
      <c r="E14" s="958">
        <v>1</v>
      </c>
      <c r="F14" s="959" t="s">
        <v>68</v>
      </c>
      <c r="G14" s="1031">
        <v>1</v>
      </c>
      <c r="H14" s="877" t="s">
        <v>139</v>
      </c>
      <c r="K14" s="960">
        <v>1</v>
      </c>
      <c r="L14" s="887" t="s">
        <v>55</v>
      </c>
      <c r="M14" s="1029" t="s">
        <v>20</v>
      </c>
      <c r="O14" s="960">
        <v>1</v>
      </c>
      <c r="P14" s="887" t="s">
        <v>55</v>
      </c>
      <c r="Q14" s="883"/>
      <c r="R14" s="887" t="s">
        <v>166</v>
      </c>
    </row>
    <row r="15" spans="1:21" s="875" customFormat="1" ht="24">
      <c r="A15" s="954" t="s">
        <v>48</v>
      </c>
      <c r="B15" s="1097" t="s">
        <v>26</v>
      </c>
      <c r="C15" s="864" t="s">
        <v>20</v>
      </c>
      <c r="D15" s="967" t="s">
        <v>172</v>
      </c>
      <c r="E15" s="962"/>
      <c r="F15" s="1033" t="s">
        <v>173</v>
      </c>
      <c r="H15" s="877" t="s">
        <v>429</v>
      </c>
      <c r="I15" s="877"/>
      <c r="K15" s="963">
        <v>0.2</v>
      </c>
      <c r="L15" s="887" t="s">
        <v>426</v>
      </c>
      <c r="M15" s="877" t="s">
        <v>389</v>
      </c>
      <c r="O15" s="960">
        <v>0.1</v>
      </c>
      <c r="P15" s="877" t="s">
        <v>61</v>
      </c>
      <c r="R15" s="887" t="s">
        <v>165</v>
      </c>
      <c r="U15" s="887" t="s">
        <v>410</v>
      </c>
    </row>
    <row r="16" spans="1:21" s="875" customFormat="1">
      <c r="A16" s="954" t="s">
        <v>49</v>
      </c>
      <c r="B16" s="808" t="s">
        <v>26</v>
      </c>
      <c r="C16" s="864"/>
      <c r="D16" s="795" t="s">
        <v>273</v>
      </c>
      <c r="E16" s="962">
        <v>0.2</v>
      </c>
      <c r="F16" s="959" t="s">
        <v>58</v>
      </c>
      <c r="G16" s="1031">
        <v>10</v>
      </c>
      <c r="H16" s="877" t="s">
        <v>423</v>
      </c>
      <c r="I16" s="1198"/>
      <c r="J16" s="1198"/>
      <c r="K16" s="963">
        <v>0.1</v>
      </c>
      <c r="L16" s="887" t="s">
        <v>427</v>
      </c>
      <c r="M16" s="877"/>
      <c r="R16" s="877"/>
    </row>
    <row r="17" spans="1:17" s="875" customFormat="1">
      <c r="A17" s="954" t="s">
        <v>50</v>
      </c>
      <c r="B17" s="808" t="s">
        <v>26</v>
      </c>
      <c r="C17" s="864"/>
      <c r="D17" s="805" t="s">
        <v>193</v>
      </c>
      <c r="E17" s="964">
        <v>0.1</v>
      </c>
      <c r="F17" s="965" t="s">
        <v>61</v>
      </c>
      <c r="G17" s="1031">
        <v>20</v>
      </c>
      <c r="H17" s="877" t="s">
        <v>424</v>
      </c>
      <c r="I17" s="902"/>
      <c r="J17" s="902"/>
      <c r="K17" s="963">
        <v>0.05</v>
      </c>
      <c r="L17" s="887" t="s">
        <v>428</v>
      </c>
      <c r="M17" s="877"/>
      <c r="O17" s="887"/>
      <c r="P17" s="877"/>
    </row>
    <row r="18" spans="1:17" s="875" customFormat="1">
      <c r="A18" s="918" t="s">
        <v>157</v>
      </c>
      <c r="B18" s="1097" t="s">
        <v>26</v>
      </c>
      <c r="C18" s="864" t="s">
        <v>20</v>
      </c>
      <c r="D18" s="954"/>
      <c r="E18" s="954"/>
      <c r="F18" s="954"/>
      <c r="G18" s="1031">
        <v>40</v>
      </c>
      <c r="H18" s="877" t="s">
        <v>425</v>
      </c>
      <c r="I18" s="902"/>
      <c r="J18" s="902"/>
      <c r="O18" s="887"/>
      <c r="P18" s="877"/>
      <c r="Q18" s="902"/>
    </row>
    <row r="19" spans="1:17" s="875" customFormat="1">
      <c r="A19" s="954" t="s">
        <v>44</v>
      </c>
      <c r="B19" s="955"/>
      <c r="C19" s="862" t="s">
        <v>45</v>
      </c>
      <c r="D19" s="954"/>
      <c r="E19" s="954"/>
      <c r="F19" s="954"/>
      <c r="G19" s="960"/>
      <c r="H19" s="887"/>
      <c r="I19" s="887"/>
      <c r="J19" s="902"/>
      <c r="K19" s="902"/>
      <c r="L19" s="902"/>
      <c r="M19" s="902"/>
      <c r="N19" s="902"/>
      <c r="O19" s="902"/>
      <c r="P19" s="902"/>
      <c r="Q19" s="902"/>
    </row>
    <row r="20" spans="1:17" s="875" customFormat="1">
      <c r="A20" s="872" t="s">
        <v>293</v>
      </c>
      <c r="B20" s="955"/>
      <c r="C20" s="862" t="s">
        <v>171</v>
      </c>
      <c r="D20" s="954"/>
      <c r="E20" s="954"/>
      <c r="F20" s="954"/>
      <c r="G20" s="960"/>
      <c r="H20" s="887"/>
      <c r="I20" s="887"/>
      <c r="J20" s="902"/>
      <c r="K20" s="902"/>
      <c r="L20" s="902"/>
      <c r="M20" s="902"/>
      <c r="N20" s="902"/>
      <c r="O20" s="902"/>
      <c r="P20" s="902"/>
      <c r="Q20" s="902"/>
    </row>
    <row r="21" spans="1:17" s="875" customFormat="1">
      <c r="A21" s="872" t="s">
        <v>100</v>
      </c>
      <c r="B21" s="955"/>
      <c r="C21" s="862" t="s">
        <v>133</v>
      </c>
      <c r="D21" s="954"/>
      <c r="E21" s="954"/>
      <c r="F21" s="954"/>
      <c r="G21" s="1132"/>
      <c r="H21" s="902"/>
      <c r="I21" s="902"/>
      <c r="J21" s="902"/>
      <c r="K21" s="902"/>
      <c r="L21" s="902"/>
      <c r="M21" s="902"/>
      <c r="N21" s="902"/>
      <c r="O21" s="902"/>
      <c r="P21" s="902"/>
      <c r="Q21" s="902"/>
    </row>
    <row r="22" spans="1:17" s="875" customFormat="1">
      <c r="A22" s="872" t="s">
        <v>117</v>
      </c>
      <c r="B22" s="955">
        <f>B20/1000*B21</f>
        <v>0</v>
      </c>
      <c r="C22" s="862" t="s">
        <v>180</v>
      </c>
      <c r="D22" s="954"/>
      <c r="E22" s="954"/>
      <c r="F22" s="954"/>
      <c r="G22" s="1028"/>
      <c r="H22" s="1200"/>
      <c r="I22" s="874"/>
      <c r="J22" s="874"/>
      <c r="K22" s="874"/>
      <c r="L22" s="902"/>
      <c r="M22" s="902"/>
      <c r="N22" s="902"/>
      <c r="O22" s="902"/>
      <c r="P22" s="902"/>
      <c r="Q22" s="902"/>
    </row>
    <row r="23" spans="1:17" s="875" customFormat="1">
      <c r="A23" s="917"/>
      <c r="B23" s="916"/>
      <c r="C23" s="797"/>
      <c r="D23" s="954"/>
      <c r="E23" s="954"/>
      <c r="F23" s="954"/>
      <c r="G23" s="887"/>
      <c r="H23" s="887"/>
      <c r="I23" s="919"/>
      <c r="J23" s="879"/>
      <c r="K23" s="1004"/>
      <c r="L23" s="887"/>
      <c r="M23" s="902"/>
      <c r="N23" s="902"/>
      <c r="O23" s="902"/>
      <c r="P23" s="902"/>
      <c r="Q23" s="902"/>
    </row>
    <row r="24" spans="1:17" s="875" customFormat="1" ht="14.25">
      <c r="A24" s="968" t="s">
        <v>22</v>
      </c>
      <c r="B24" s="968"/>
      <c r="C24" s="969"/>
      <c r="D24" s="969"/>
      <c r="E24" s="969"/>
      <c r="F24" s="968" t="s">
        <v>20</v>
      </c>
      <c r="G24" s="887"/>
      <c r="H24" s="887"/>
      <c r="I24" s="976"/>
      <c r="J24" s="879"/>
      <c r="K24" s="1004"/>
      <c r="L24" s="887"/>
      <c r="M24" s="902"/>
      <c r="N24" s="902"/>
      <c r="O24" s="902"/>
      <c r="P24" s="902"/>
      <c r="Q24" s="902"/>
    </row>
    <row r="25" spans="1:17" s="875" customFormat="1" ht="15" thickBot="1">
      <c r="A25" s="970" t="s">
        <v>10</v>
      </c>
      <c r="B25" s="971" t="s">
        <v>2</v>
      </c>
      <c r="C25" s="972"/>
      <c r="D25" s="973" t="s">
        <v>10</v>
      </c>
      <c r="E25" s="974" t="s">
        <v>3</v>
      </c>
      <c r="F25" s="975"/>
      <c r="H25" s="889"/>
      <c r="I25" s="1007"/>
      <c r="J25" s="877"/>
      <c r="K25" s="1005"/>
      <c r="L25" s="877"/>
    </row>
    <row r="26" spans="1:17" s="875" customFormat="1">
      <c r="A26" s="859" t="s">
        <v>73</v>
      </c>
      <c r="B26" s="1335"/>
      <c r="C26" s="1336"/>
      <c r="D26" s="860" t="s">
        <v>73</v>
      </c>
      <c r="E26" s="1331"/>
      <c r="F26" s="1332"/>
      <c r="H26" s="1050"/>
      <c r="I26" s="902"/>
      <c r="K26" s="881"/>
      <c r="L26" s="877"/>
      <c r="M26" s="883"/>
    </row>
    <row r="27" spans="1:17" s="875" customFormat="1">
      <c r="A27" s="866" t="s">
        <v>14</v>
      </c>
      <c r="B27" s="1098">
        <v>0.01</v>
      </c>
      <c r="C27" s="885"/>
      <c r="D27" s="865" t="s">
        <v>33</v>
      </c>
      <c r="E27" s="1038">
        <f>B31</f>
        <v>0</v>
      </c>
      <c r="F27" s="876" t="s">
        <v>81</v>
      </c>
      <c r="H27" s="887"/>
      <c r="I27" s="902"/>
      <c r="K27" s="1006"/>
      <c r="L27" s="877"/>
      <c r="N27" s="877"/>
    </row>
    <row r="28" spans="1:17" s="875" customFormat="1">
      <c r="A28" s="866" t="s">
        <v>109</v>
      </c>
      <c r="B28" s="889">
        <v>10</v>
      </c>
      <c r="C28" s="876" t="s">
        <v>108</v>
      </c>
      <c r="D28" s="890" t="s">
        <v>56</v>
      </c>
      <c r="E28" s="891">
        <f>E$14</f>
        <v>1</v>
      </c>
      <c r="F28" s="892"/>
    </row>
    <row r="29" spans="1:17" s="875" customFormat="1">
      <c r="A29" s="866" t="s">
        <v>153</v>
      </c>
      <c r="C29" s="885" t="s">
        <v>41</v>
      </c>
      <c r="D29" s="865" t="s">
        <v>34</v>
      </c>
      <c r="E29" s="1038">
        <f>E27/E28</f>
        <v>0</v>
      </c>
      <c r="F29" s="893" t="s">
        <v>81</v>
      </c>
      <c r="H29" s="894"/>
    </row>
    <row r="30" spans="1:17" s="875" customFormat="1">
      <c r="A30" s="866" t="s">
        <v>253</v>
      </c>
      <c r="B30" s="904">
        <v>5.1999999999999998E-2</v>
      </c>
      <c r="C30" s="895" t="s">
        <v>103</v>
      </c>
      <c r="D30" s="896" t="s">
        <v>32</v>
      </c>
      <c r="E30" s="1038">
        <f>E29/B28</f>
        <v>0</v>
      </c>
      <c r="F30" s="876" t="s">
        <v>19</v>
      </c>
      <c r="H30" s="1004" t="s">
        <v>419</v>
      </c>
    </row>
    <row r="31" spans="1:17" s="875" customFormat="1">
      <c r="A31" s="866" t="s">
        <v>33</v>
      </c>
      <c r="B31" s="1038">
        <f>B30*B$22*B27</f>
        <v>0</v>
      </c>
      <c r="C31" s="885" t="s">
        <v>81</v>
      </c>
      <c r="D31" s="896"/>
      <c r="E31" s="897"/>
      <c r="F31" s="876"/>
    </row>
    <row r="32" spans="1:17" s="875" customFormat="1">
      <c r="A32" s="900" t="s">
        <v>32</v>
      </c>
      <c r="B32" s="1038">
        <f>B31/B28</f>
        <v>0</v>
      </c>
      <c r="C32" s="885" t="s">
        <v>19</v>
      </c>
      <c r="D32" s="865"/>
      <c r="E32" s="886"/>
      <c r="F32" s="899"/>
      <c r="H32" s="901"/>
    </row>
    <row r="33" spans="1:15" s="875" customFormat="1">
      <c r="A33" s="900"/>
      <c r="B33" s="897"/>
      <c r="C33" s="885"/>
      <c r="D33" s="861"/>
      <c r="E33" s="886"/>
      <c r="F33" s="899"/>
      <c r="H33" s="901"/>
    </row>
    <row r="34" spans="1:15" s="875" customFormat="1">
      <c r="A34" s="867" t="s">
        <v>74</v>
      </c>
      <c r="B34" s="876"/>
      <c r="C34" s="869"/>
      <c r="D34" s="867" t="s">
        <v>74</v>
      </c>
      <c r="E34" s="879"/>
      <c r="F34" s="905"/>
      <c r="G34" s="902"/>
      <c r="I34" s="1004"/>
    </row>
    <row r="35" spans="1:15" s="875" customFormat="1" ht="12.75" customHeight="1">
      <c r="A35" s="866" t="s">
        <v>14</v>
      </c>
      <c r="B35" s="884">
        <v>0.01</v>
      </c>
      <c r="C35" s="885"/>
      <c r="D35" s="865" t="s">
        <v>33</v>
      </c>
      <c r="E35" s="886">
        <f>B39</f>
        <v>0.12</v>
      </c>
      <c r="F35" s="879" t="s">
        <v>19</v>
      </c>
      <c r="G35" s="902"/>
      <c r="H35" s="1004"/>
      <c r="I35" s="1004"/>
      <c r="J35" s="1004"/>
      <c r="M35" s="883"/>
      <c r="O35" s="902"/>
    </row>
    <row r="36" spans="1:15" s="875" customFormat="1">
      <c r="A36" s="866" t="s">
        <v>104</v>
      </c>
      <c r="B36" s="868">
        <v>120</v>
      </c>
      <c r="C36" s="885" t="s">
        <v>15</v>
      </c>
      <c r="D36" s="890" t="s">
        <v>56</v>
      </c>
      <c r="E36" s="981">
        <f>E$14</f>
        <v>1</v>
      </c>
      <c r="F36" s="892"/>
      <c r="G36" s="902"/>
      <c r="H36" s="1004" t="s">
        <v>388</v>
      </c>
      <c r="I36" s="1004"/>
      <c r="J36" s="1004"/>
      <c r="K36" s="902"/>
    </row>
    <row r="37" spans="1:15" s="875" customFormat="1" ht="12.75" customHeight="1">
      <c r="A37" s="866" t="s">
        <v>42</v>
      </c>
      <c r="C37" s="885" t="s">
        <v>41</v>
      </c>
      <c r="D37" s="865" t="s">
        <v>34</v>
      </c>
      <c r="E37" s="886">
        <f>E35/E36</f>
        <v>0.12</v>
      </c>
      <c r="F37" s="879" t="s">
        <v>19</v>
      </c>
      <c r="G37" s="902"/>
      <c r="H37" s="1004"/>
      <c r="I37" s="902"/>
      <c r="J37" s="1004"/>
    </row>
    <row r="38" spans="1:15" s="875" customFormat="1" ht="12.75" customHeight="1">
      <c r="A38" s="866" t="s">
        <v>105</v>
      </c>
      <c r="B38" s="868">
        <v>12</v>
      </c>
      <c r="C38" s="885" t="s">
        <v>19</v>
      </c>
      <c r="D38" s="865" t="s">
        <v>32</v>
      </c>
      <c r="E38" s="886">
        <f>E37*B36/480</f>
        <v>2.9999999999999995E-2</v>
      </c>
      <c r="F38" s="879" t="s">
        <v>19</v>
      </c>
      <c r="G38" s="902"/>
      <c r="H38" s="1030" t="s">
        <v>395</v>
      </c>
      <c r="I38" s="902"/>
      <c r="J38" s="902"/>
      <c r="K38" s="902"/>
    </row>
    <row r="39" spans="1:15" s="875" customFormat="1">
      <c r="A39" s="866" t="s">
        <v>33</v>
      </c>
      <c r="B39" s="897">
        <f>B38*B35</f>
        <v>0.12</v>
      </c>
      <c r="C39" s="885" t="s">
        <v>19</v>
      </c>
      <c r="D39" s="865"/>
      <c r="E39" s="886"/>
      <c r="F39" s="879"/>
      <c r="G39" s="902"/>
      <c r="J39" s="902"/>
      <c r="K39" s="902"/>
    </row>
    <row r="40" spans="1:15" s="875" customFormat="1">
      <c r="A40" s="866" t="s">
        <v>32</v>
      </c>
      <c r="B40" s="897">
        <f>B39*B36/480</f>
        <v>2.9999999999999995E-2</v>
      </c>
      <c r="C40" s="885" t="s">
        <v>19</v>
      </c>
      <c r="D40" s="982"/>
      <c r="E40" s="904"/>
      <c r="F40" s="905"/>
      <c r="G40" s="902"/>
      <c r="H40" s="902"/>
      <c r="I40" s="902"/>
      <c r="J40" s="902"/>
      <c r="K40" s="902"/>
    </row>
    <row r="41" spans="1:15" s="875" customFormat="1">
      <c r="A41" s="983"/>
      <c r="B41" s="868"/>
      <c r="C41" s="869"/>
      <c r="D41" s="982"/>
      <c r="E41" s="904"/>
      <c r="F41" s="905"/>
      <c r="G41" s="902"/>
      <c r="H41" s="902"/>
      <c r="I41" s="902"/>
      <c r="J41" s="902"/>
      <c r="K41" s="902"/>
    </row>
    <row r="42" spans="1:15" s="875" customFormat="1">
      <c r="A42" s="867" t="s">
        <v>12</v>
      </c>
      <c r="B42" s="984" t="s">
        <v>31</v>
      </c>
      <c r="C42" s="869"/>
      <c r="D42" s="860" t="s">
        <v>12</v>
      </c>
      <c r="E42" s="985" t="s">
        <v>31</v>
      </c>
      <c r="F42" s="986"/>
      <c r="G42" s="902"/>
      <c r="H42" s="902"/>
      <c r="I42" s="902"/>
      <c r="J42" s="902"/>
      <c r="K42" s="902"/>
    </row>
    <row r="43" spans="1:15" s="875" customFormat="1">
      <c r="A43" s="983" t="s">
        <v>20</v>
      </c>
      <c r="B43" s="868"/>
      <c r="C43" s="869" t="s">
        <v>20</v>
      </c>
      <c r="D43" s="982"/>
      <c r="E43" s="904"/>
      <c r="F43" s="905"/>
      <c r="G43" s="902"/>
      <c r="H43" s="902"/>
      <c r="I43" s="902"/>
      <c r="J43" s="902"/>
      <c r="K43" s="902"/>
    </row>
    <row r="44" spans="1:15" s="875" customFormat="1">
      <c r="A44" s="867" t="s">
        <v>13</v>
      </c>
      <c r="B44" s="868"/>
      <c r="C44" s="869"/>
      <c r="D44" s="860" t="s">
        <v>13</v>
      </c>
      <c r="E44" s="904"/>
      <c r="F44" s="905"/>
      <c r="G44" s="902"/>
      <c r="H44" s="902"/>
      <c r="I44" s="902"/>
      <c r="J44" s="902"/>
      <c r="K44" s="902"/>
    </row>
    <row r="45" spans="1:15" s="875" customFormat="1" ht="24">
      <c r="A45" s="866" t="s">
        <v>39</v>
      </c>
      <c r="B45" s="897">
        <f>B32+B40</f>
        <v>2.9999999999999995E-2</v>
      </c>
      <c r="C45" s="885" t="s">
        <v>19</v>
      </c>
      <c r="D45" s="865" t="s">
        <v>40</v>
      </c>
      <c r="E45" s="886">
        <f>E30+E38</f>
        <v>2.9999999999999995E-2</v>
      </c>
      <c r="F45" s="879" t="s">
        <v>19</v>
      </c>
      <c r="G45" s="902"/>
      <c r="H45" s="902"/>
      <c r="I45" s="902"/>
      <c r="J45" s="902"/>
      <c r="K45" s="902"/>
    </row>
    <row r="46" spans="1:15" s="875" customFormat="1" ht="15" customHeight="1">
      <c r="A46" s="988"/>
      <c r="B46" s="868"/>
      <c r="C46" s="869"/>
      <c r="D46" s="989"/>
      <c r="E46" s="990"/>
      <c r="F46" s="905"/>
      <c r="J46" s="902"/>
      <c r="K46" s="902"/>
    </row>
    <row r="47" spans="1:15" s="875" customFormat="1" ht="13.5" thickBot="1">
      <c r="A47" s="970" t="s">
        <v>11</v>
      </c>
      <c r="B47" s="991" t="s">
        <v>2</v>
      </c>
      <c r="C47" s="992"/>
      <c r="D47" s="993" t="s">
        <v>11</v>
      </c>
      <c r="E47" s="994" t="s">
        <v>3</v>
      </c>
      <c r="F47" s="995"/>
      <c r="G47" s="916" t="s">
        <v>20</v>
      </c>
      <c r="H47" s="916"/>
      <c r="I47" s="916"/>
      <c r="J47" s="902"/>
      <c r="K47" s="902"/>
    </row>
    <row r="48" spans="1:15" s="875" customFormat="1">
      <c r="A48" s="867" t="s">
        <v>73</v>
      </c>
      <c r="B48" s="868"/>
      <c r="C48" s="869"/>
      <c r="D48" s="860" t="s">
        <v>73</v>
      </c>
      <c r="E48" s="904"/>
      <c r="F48" s="905"/>
      <c r="G48" s="916"/>
      <c r="H48" s="1004" t="s">
        <v>420</v>
      </c>
      <c r="I48" s="916"/>
      <c r="J48" s="902"/>
      <c r="K48" s="902"/>
    </row>
    <row r="49" spans="1:25" s="875" customFormat="1" ht="24">
      <c r="A49" s="866" t="s">
        <v>14</v>
      </c>
      <c r="B49" s="1098">
        <v>0.01</v>
      </c>
      <c r="C49" s="885"/>
      <c r="D49" s="910" t="s">
        <v>344</v>
      </c>
      <c r="E49" s="907">
        <v>0.15</v>
      </c>
      <c r="F49" s="1037" t="s">
        <v>252</v>
      </c>
      <c r="G49" s="998" t="s">
        <v>72</v>
      </c>
      <c r="H49" s="803" t="s">
        <v>432</v>
      </c>
      <c r="I49" s="954"/>
      <c r="J49" s="997"/>
      <c r="L49" s="902"/>
      <c r="M49" s="902"/>
    </row>
    <row r="50" spans="1:25" s="875" customFormat="1">
      <c r="A50" s="866" t="s">
        <v>153</v>
      </c>
      <c r="C50" s="885" t="s">
        <v>41</v>
      </c>
      <c r="D50" s="896" t="s">
        <v>16</v>
      </c>
      <c r="E50" s="909">
        <f>E49*B$22*B49</f>
        <v>0</v>
      </c>
      <c r="F50" s="879" t="s">
        <v>18</v>
      </c>
      <c r="G50" s="916"/>
      <c r="H50" s="916"/>
      <c r="I50" s="916"/>
      <c r="J50" s="902"/>
      <c r="K50" s="902"/>
    </row>
    <row r="51" spans="1:25" s="875" customFormat="1" ht="24">
      <c r="A51" s="866" t="s">
        <v>198</v>
      </c>
      <c r="B51" s="904">
        <v>24.6</v>
      </c>
      <c r="C51" s="895" t="s">
        <v>103</v>
      </c>
      <c r="D51" s="910" t="s">
        <v>345</v>
      </c>
      <c r="E51" s="907">
        <v>0.31</v>
      </c>
      <c r="F51" s="1037" t="s">
        <v>252</v>
      </c>
      <c r="G51" s="998" t="s">
        <v>72</v>
      </c>
      <c r="H51" s="803" t="s">
        <v>433</v>
      </c>
      <c r="I51" s="954"/>
      <c r="J51" s="997"/>
      <c r="L51" s="902"/>
      <c r="M51" s="902"/>
    </row>
    <row r="52" spans="1:25" s="875" customFormat="1">
      <c r="A52" s="910" t="s">
        <v>35</v>
      </c>
      <c r="B52" s="907">
        <f>B51*B$22*B49</f>
        <v>0</v>
      </c>
      <c r="C52" s="885" t="s">
        <v>81</v>
      </c>
      <c r="D52" s="896" t="s">
        <v>27</v>
      </c>
      <c r="E52" s="907">
        <f>E51*B$22*B49</f>
        <v>0</v>
      </c>
      <c r="F52" s="879" t="s">
        <v>18</v>
      </c>
      <c r="G52" s="916"/>
      <c r="H52" s="815"/>
      <c r="I52" s="916"/>
      <c r="J52" s="902"/>
      <c r="K52" s="902"/>
    </row>
    <row r="53" spans="1:25" s="875" customFormat="1" ht="24">
      <c r="A53" s="866" t="s">
        <v>199</v>
      </c>
      <c r="B53" s="904">
        <v>10.16</v>
      </c>
      <c r="C53" s="895" t="s">
        <v>103</v>
      </c>
      <c r="D53" s="896"/>
      <c r="E53" s="907"/>
      <c r="G53" s="916"/>
      <c r="I53" s="916"/>
      <c r="J53" s="902"/>
      <c r="K53" s="902"/>
    </row>
    <row r="54" spans="1:25" s="875" customFormat="1">
      <c r="A54" s="910" t="s">
        <v>17</v>
      </c>
      <c r="B54" s="907">
        <f>B53*B$22*B49</f>
        <v>0</v>
      </c>
      <c r="C54" s="876" t="s">
        <v>81</v>
      </c>
      <c r="D54" s="896"/>
      <c r="G54" s="916"/>
      <c r="H54" s="916"/>
      <c r="I54" s="916"/>
      <c r="J54" s="902"/>
      <c r="K54" s="902"/>
    </row>
    <row r="55" spans="1:25" s="875" customFormat="1">
      <c r="A55" s="900" t="s">
        <v>28</v>
      </c>
      <c r="B55" s="911">
        <f>B52+B54</f>
        <v>0</v>
      </c>
      <c r="C55" s="876" t="s">
        <v>18</v>
      </c>
      <c r="D55" s="896" t="s">
        <v>36</v>
      </c>
      <c r="E55" s="912">
        <f>E50+E52</f>
        <v>0</v>
      </c>
      <c r="F55" s="879" t="s">
        <v>18</v>
      </c>
      <c r="G55" s="916"/>
      <c r="H55" s="916"/>
      <c r="I55" s="916"/>
      <c r="J55" s="902"/>
      <c r="K55" s="902"/>
    </row>
    <row r="56" spans="1:25" s="875" customFormat="1">
      <c r="A56" s="867"/>
      <c r="B56" s="902"/>
      <c r="C56" s="902"/>
      <c r="D56" s="860"/>
      <c r="E56" s="913"/>
      <c r="F56" s="905"/>
      <c r="G56" s="916"/>
      <c r="H56" s="916"/>
      <c r="I56" s="916"/>
      <c r="J56" s="902"/>
      <c r="K56" s="902"/>
    </row>
    <row r="57" spans="1:25" s="902" customFormat="1">
      <c r="A57" s="867" t="s">
        <v>74</v>
      </c>
      <c r="B57" s="868"/>
      <c r="C57" s="885"/>
      <c r="D57" s="867" t="s">
        <v>74</v>
      </c>
      <c r="E57" s="904"/>
      <c r="F57" s="879"/>
      <c r="G57" s="916" t="s">
        <v>20</v>
      </c>
      <c r="H57" s="916"/>
      <c r="I57" s="916"/>
      <c r="J57" s="916"/>
      <c r="L57" s="875"/>
      <c r="M57" s="875"/>
      <c r="N57" s="875"/>
      <c r="O57" s="875"/>
      <c r="P57" s="875"/>
      <c r="Q57" s="875"/>
      <c r="R57" s="875"/>
      <c r="S57" s="875"/>
      <c r="T57" s="875"/>
      <c r="U57" s="875"/>
      <c r="V57" s="875"/>
      <c r="W57" s="875"/>
      <c r="X57" s="875"/>
      <c r="Y57" s="875"/>
    </row>
    <row r="58" spans="1:25" s="875" customFormat="1">
      <c r="A58" s="900" t="s">
        <v>14</v>
      </c>
      <c r="B58" s="884">
        <v>0.01</v>
      </c>
      <c r="C58" s="885"/>
      <c r="D58" s="906" t="s">
        <v>35</v>
      </c>
      <c r="E58" s="907">
        <f>B62</f>
        <v>67.440000000000012</v>
      </c>
      <c r="F58" s="879" t="s">
        <v>18</v>
      </c>
      <c r="G58" s="814"/>
      <c r="H58" s="1004"/>
      <c r="I58" s="1004"/>
      <c r="J58" s="1004"/>
      <c r="K58" s="987"/>
      <c r="L58" s="987"/>
      <c r="M58" s="902"/>
      <c r="N58" s="902"/>
      <c r="O58" s="902"/>
      <c r="P58" s="902"/>
      <c r="Q58" s="902"/>
      <c r="R58" s="902"/>
      <c r="S58" s="902"/>
      <c r="T58" s="902"/>
      <c r="U58" s="902"/>
      <c r="V58" s="902"/>
      <c r="W58" s="902"/>
      <c r="X58" s="902"/>
      <c r="Y58" s="902"/>
    </row>
    <row r="59" spans="1:25" ht="12.75" customHeight="1">
      <c r="A59" s="900" t="s">
        <v>104</v>
      </c>
      <c r="B59" s="904">
        <v>120</v>
      </c>
      <c r="C59" s="885" t="s">
        <v>15</v>
      </c>
      <c r="D59" s="908" t="s">
        <v>25</v>
      </c>
      <c r="E59" s="884">
        <f>E$17</f>
        <v>0.1</v>
      </c>
      <c r="F59" s="892" t="s">
        <v>20</v>
      </c>
      <c r="G59" s="902"/>
      <c r="H59" s="1004" t="s">
        <v>388</v>
      </c>
      <c r="I59" s="1004"/>
      <c r="J59" s="1004"/>
      <c r="K59" s="902"/>
      <c r="L59" s="875"/>
      <c r="M59" s="875"/>
      <c r="N59" s="875"/>
      <c r="O59" s="875"/>
      <c r="P59" s="875"/>
      <c r="Q59" s="875"/>
      <c r="R59" s="875"/>
      <c r="S59" s="875"/>
      <c r="T59" s="875"/>
      <c r="U59" s="875"/>
      <c r="V59" s="875"/>
      <c r="W59" s="875"/>
      <c r="X59" s="875"/>
      <c r="Y59" s="875"/>
    </row>
    <row r="60" spans="1:25">
      <c r="A60" s="866" t="s">
        <v>42</v>
      </c>
      <c r="C60" s="885" t="s">
        <v>41</v>
      </c>
      <c r="D60" s="896" t="s">
        <v>16</v>
      </c>
      <c r="E60" s="907">
        <f>E58*E59</f>
        <v>6.7440000000000015</v>
      </c>
      <c r="F60" s="879" t="s">
        <v>18</v>
      </c>
      <c r="G60" s="902" t="s">
        <v>20</v>
      </c>
      <c r="H60" s="1004"/>
      <c r="I60" s="1004"/>
      <c r="J60" s="1004"/>
      <c r="K60" s="875"/>
      <c r="L60" s="875"/>
      <c r="M60" s="875"/>
      <c r="N60" s="875"/>
      <c r="O60" s="875"/>
      <c r="P60" s="875"/>
    </row>
    <row r="61" spans="1:25" ht="24">
      <c r="A61" s="910" t="s">
        <v>154</v>
      </c>
      <c r="B61" s="868">
        <v>56.2</v>
      </c>
      <c r="C61" s="885" t="s">
        <v>43</v>
      </c>
      <c r="D61" s="896" t="s">
        <v>17</v>
      </c>
      <c r="E61" s="907">
        <f>B64</f>
        <v>424.8</v>
      </c>
      <c r="F61" s="879" t="s">
        <v>18</v>
      </c>
      <c r="G61" s="902"/>
      <c r="H61" s="1030" t="s">
        <v>394</v>
      </c>
    </row>
    <row r="62" spans="1:25">
      <c r="A62" s="900" t="s">
        <v>35</v>
      </c>
      <c r="B62" s="802">
        <f>B61*B58*B59</f>
        <v>67.440000000000012</v>
      </c>
      <c r="C62" s="885" t="s">
        <v>18</v>
      </c>
      <c r="D62" s="908" t="s">
        <v>57</v>
      </c>
      <c r="E62" s="884">
        <f>E$16</f>
        <v>0.2</v>
      </c>
      <c r="F62" s="892" t="s">
        <v>20</v>
      </c>
      <c r="H62" s="1050" t="s">
        <v>167</v>
      </c>
    </row>
    <row r="63" spans="1:25" ht="24">
      <c r="A63" s="866" t="s">
        <v>120</v>
      </c>
      <c r="B63" s="868">
        <v>354</v>
      </c>
      <c r="C63" s="885" t="s">
        <v>43</v>
      </c>
      <c r="D63" s="896" t="s">
        <v>27</v>
      </c>
      <c r="E63" s="907">
        <f>E61*E62</f>
        <v>84.960000000000008</v>
      </c>
      <c r="F63" s="879" t="s">
        <v>18</v>
      </c>
      <c r="H63" s="1050" t="s">
        <v>168</v>
      </c>
    </row>
    <row r="64" spans="1:25">
      <c r="A64" s="900" t="s">
        <v>17</v>
      </c>
      <c r="B64" s="911">
        <f>B63*B58*B59</f>
        <v>424.8</v>
      </c>
      <c r="C64" s="885" t="s">
        <v>18</v>
      </c>
      <c r="D64" s="989"/>
      <c r="E64" s="796"/>
      <c r="F64" s="813"/>
    </row>
    <row r="65" spans="1:21">
      <c r="A65" s="900" t="s">
        <v>28</v>
      </c>
      <c r="B65" s="911">
        <f>B62+B64</f>
        <v>492.24</v>
      </c>
      <c r="C65" s="885" t="s">
        <v>18</v>
      </c>
      <c r="D65" s="896" t="s">
        <v>36</v>
      </c>
      <c r="E65" s="907">
        <f>E60+E63</f>
        <v>91.704000000000008</v>
      </c>
      <c r="F65" s="879" t="s">
        <v>18</v>
      </c>
    </row>
    <row r="66" spans="1:21">
      <c r="A66" s="988"/>
      <c r="B66" s="868"/>
      <c r="C66" s="885"/>
      <c r="D66" s="989"/>
      <c r="E66" s="904"/>
      <c r="F66" s="879"/>
    </row>
    <row r="67" spans="1:21">
      <c r="A67" s="867" t="s">
        <v>12</v>
      </c>
      <c r="B67" s="868"/>
      <c r="C67" s="885"/>
      <c r="D67" s="860" t="s">
        <v>12</v>
      </c>
      <c r="E67" s="904"/>
      <c r="F67" s="879"/>
      <c r="H67" s="875"/>
    </row>
    <row r="68" spans="1:21">
      <c r="A68" s="900" t="s">
        <v>14</v>
      </c>
      <c r="B68" s="884">
        <v>0.01</v>
      </c>
      <c r="C68" s="885"/>
      <c r="D68" s="896" t="s">
        <v>35</v>
      </c>
      <c r="E68" s="907">
        <f>B72</f>
        <v>1.7934999999999999</v>
      </c>
      <c r="F68" s="879" t="s">
        <v>18</v>
      </c>
      <c r="G68" s="875"/>
    </row>
    <row r="69" spans="1:21" ht="12.75" customHeight="1">
      <c r="A69" s="900" t="s">
        <v>225</v>
      </c>
      <c r="B69" s="868">
        <v>5</v>
      </c>
      <c r="C69" s="885" t="s">
        <v>15</v>
      </c>
      <c r="D69" s="908" t="s">
        <v>25</v>
      </c>
      <c r="E69" s="884">
        <f>E$17</f>
        <v>0.1</v>
      </c>
      <c r="F69" s="892" t="s">
        <v>20</v>
      </c>
      <c r="G69" s="875"/>
      <c r="H69" s="1050" t="s">
        <v>418</v>
      </c>
    </row>
    <row r="70" spans="1:21">
      <c r="A70" s="866" t="s">
        <v>42</v>
      </c>
      <c r="B70" s="1328" t="s">
        <v>41</v>
      </c>
      <c r="C70" s="1329"/>
      <c r="D70" s="896" t="s">
        <v>16</v>
      </c>
      <c r="E70" s="907">
        <f>E68*E69</f>
        <v>0.17935000000000001</v>
      </c>
      <c r="F70" s="879" t="s">
        <v>18</v>
      </c>
      <c r="G70" s="875"/>
    </row>
    <row r="71" spans="1:21">
      <c r="A71" s="866" t="s">
        <v>226</v>
      </c>
      <c r="B71" s="868">
        <v>35.869999999999997</v>
      </c>
      <c r="C71" s="885" t="s">
        <v>221</v>
      </c>
      <c r="D71" s="896" t="s">
        <v>17</v>
      </c>
      <c r="E71" s="907">
        <f>B74</f>
        <v>0.96400000000000008</v>
      </c>
      <c r="F71" s="879" t="s">
        <v>18</v>
      </c>
    </row>
    <row r="72" spans="1:21">
      <c r="A72" s="900" t="s">
        <v>35</v>
      </c>
      <c r="B72" s="911">
        <f>B71*B68*B69</f>
        <v>1.7934999999999999</v>
      </c>
      <c r="C72" s="885" t="s">
        <v>18</v>
      </c>
      <c r="D72" s="908" t="s">
        <v>57</v>
      </c>
      <c r="E72" s="884">
        <f>E$16</f>
        <v>0.2</v>
      </c>
      <c r="F72" s="892"/>
    </row>
    <row r="73" spans="1:21">
      <c r="A73" s="900" t="s">
        <v>227</v>
      </c>
      <c r="B73" s="868">
        <v>19.28</v>
      </c>
      <c r="C73" s="885" t="s">
        <v>221</v>
      </c>
      <c r="D73" s="896" t="s">
        <v>27</v>
      </c>
      <c r="E73" s="907">
        <f>E71*E72</f>
        <v>0.19280000000000003</v>
      </c>
      <c r="F73" s="879" t="s">
        <v>18</v>
      </c>
    </row>
    <row r="74" spans="1:21">
      <c r="A74" s="900" t="s">
        <v>17</v>
      </c>
      <c r="B74" s="907">
        <f>B73*B69*B68</f>
        <v>0.96400000000000008</v>
      </c>
      <c r="C74" s="885" t="s">
        <v>81</v>
      </c>
      <c r="D74" s="896"/>
      <c r="E74" s="907"/>
      <c r="F74" s="879"/>
    </row>
    <row r="75" spans="1:21">
      <c r="A75" s="900" t="s">
        <v>28</v>
      </c>
      <c r="B75" s="911">
        <f>B72+B74</f>
        <v>2.7574999999999998</v>
      </c>
      <c r="C75" s="885" t="s">
        <v>18</v>
      </c>
      <c r="D75" s="896" t="s">
        <v>36</v>
      </c>
      <c r="E75" s="907">
        <f>E70+E73</f>
        <v>0.37215000000000004</v>
      </c>
      <c r="F75" s="879" t="s">
        <v>18</v>
      </c>
    </row>
    <row r="76" spans="1:21">
      <c r="A76" s="988"/>
      <c r="B76" s="868"/>
      <c r="C76" s="885"/>
      <c r="D76" s="989"/>
      <c r="E76" s="904"/>
      <c r="F76" s="879"/>
    </row>
    <row r="77" spans="1:21">
      <c r="A77" s="867" t="s">
        <v>13</v>
      </c>
      <c r="B77" s="868"/>
      <c r="C77" s="885"/>
      <c r="D77" s="860" t="s">
        <v>13</v>
      </c>
      <c r="E77" s="904"/>
      <c r="F77" s="879"/>
    </row>
    <row r="78" spans="1:21" ht="24" customHeight="1">
      <c r="A78" s="866" t="s">
        <v>70</v>
      </c>
      <c r="B78" s="911">
        <f>B55+B65+B75</f>
        <v>494.9975</v>
      </c>
      <c r="C78" s="885" t="s">
        <v>18</v>
      </c>
      <c r="D78" s="865" t="s">
        <v>38</v>
      </c>
      <c r="E78" s="907">
        <f>E55+E65+E75</f>
        <v>92.076150000000013</v>
      </c>
      <c r="F78" s="879" t="s">
        <v>18</v>
      </c>
      <c r="G78" s="875"/>
      <c r="H78" s="1138"/>
      <c r="I78" s="1230"/>
      <c r="J78" s="1230"/>
      <c r="K78" s="1230"/>
      <c r="L78" s="1230"/>
      <c r="M78" s="1230"/>
      <c r="N78" s="1230"/>
      <c r="O78" s="1230"/>
      <c r="P78" s="1230"/>
      <c r="Q78" s="1230"/>
      <c r="R78" s="1230"/>
      <c r="S78" s="1230"/>
      <c r="T78" s="1230"/>
      <c r="U78" s="1230"/>
    </row>
    <row r="79" spans="1:21" ht="36">
      <c r="A79" s="861" t="s">
        <v>71</v>
      </c>
      <c r="B79" s="892"/>
      <c r="C79" s="885" t="s">
        <v>18</v>
      </c>
      <c r="D79" s="865" t="s">
        <v>47</v>
      </c>
      <c r="E79" s="892"/>
      <c r="F79" s="879" t="s">
        <v>18</v>
      </c>
      <c r="H79" s="1230"/>
      <c r="I79" s="1230"/>
      <c r="J79" s="1230"/>
      <c r="K79" s="1230"/>
      <c r="L79" s="1230"/>
      <c r="M79" s="1230"/>
      <c r="N79" s="1230"/>
      <c r="O79" s="1230"/>
      <c r="P79" s="1230"/>
      <c r="Q79" s="1230"/>
      <c r="R79" s="1230"/>
      <c r="S79" s="1230"/>
      <c r="T79" s="1230"/>
      <c r="U79" s="1230"/>
    </row>
    <row r="80" spans="1:21" ht="24" customHeight="1">
      <c r="A80" s="1051"/>
      <c r="B80" s="907"/>
      <c r="C80" s="876"/>
      <c r="D80" s="1051"/>
      <c r="E80" s="907"/>
      <c r="F80" s="879"/>
      <c r="H80" s="1230"/>
      <c r="I80" s="1230"/>
      <c r="J80" s="1230"/>
      <c r="K80" s="1230"/>
      <c r="L80" s="1230"/>
      <c r="M80" s="1230"/>
      <c r="N80" s="1230"/>
      <c r="O80" s="1230"/>
      <c r="P80" s="1230"/>
      <c r="Q80" s="1230"/>
      <c r="R80" s="1230"/>
      <c r="S80" s="1230"/>
      <c r="T80" s="1230"/>
      <c r="U80" s="1230"/>
    </row>
    <row r="81" spans="1:25" ht="33">
      <c r="A81" s="819" t="s">
        <v>202</v>
      </c>
      <c r="B81" s="954"/>
      <c r="C81" s="870"/>
      <c r="D81" s="870"/>
      <c r="E81" s="954"/>
      <c r="F81" s="954"/>
      <c r="H81" s="1333" t="s">
        <v>434</v>
      </c>
      <c r="I81" s="1334"/>
      <c r="J81" s="1334"/>
      <c r="K81" s="1334"/>
      <c r="L81" s="1334"/>
      <c r="M81" s="1334"/>
      <c r="N81" s="1230"/>
      <c r="O81" s="1230"/>
      <c r="P81" s="1230"/>
      <c r="Q81" s="1230"/>
      <c r="R81" s="1230"/>
      <c r="S81" s="1230"/>
      <c r="T81" s="1230"/>
      <c r="U81" s="1230"/>
    </row>
    <row r="82" spans="1:25" ht="26.25" customHeight="1">
      <c r="A82" s="819" t="s">
        <v>121</v>
      </c>
      <c r="B82" s="1002"/>
      <c r="C82" s="870"/>
      <c r="D82" s="1001" t="s">
        <v>20</v>
      </c>
      <c r="E82" s="954"/>
      <c r="F82" s="954"/>
    </row>
    <row r="83" spans="1:25" ht="57.75">
      <c r="A83" s="819" t="s">
        <v>155</v>
      </c>
      <c r="B83" s="1002"/>
      <c r="C83" s="870"/>
      <c r="D83" s="1001" t="s">
        <v>20</v>
      </c>
      <c r="E83" s="954" t="s">
        <v>20</v>
      </c>
      <c r="F83" s="954"/>
    </row>
    <row r="84" spans="1:25" s="875" customFormat="1" ht="24.75">
      <c r="A84" s="1000" t="s">
        <v>228</v>
      </c>
      <c r="B84" s="1001"/>
      <c r="C84" s="870"/>
      <c r="D84" s="1001" t="s">
        <v>20</v>
      </c>
      <c r="E84" s="954"/>
      <c r="F84" s="954"/>
      <c r="G84" s="917"/>
      <c r="H84" s="917"/>
      <c r="I84" s="917"/>
      <c r="J84" s="917"/>
      <c r="K84" s="917"/>
      <c r="L84" s="917"/>
      <c r="M84" s="917"/>
      <c r="N84" s="917"/>
      <c r="O84" s="917"/>
      <c r="P84" s="917"/>
      <c r="Q84" s="917"/>
      <c r="R84" s="917"/>
      <c r="S84" s="917"/>
      <c r="T84" s="917"/>
      <c r="U84" s="917"/>
      <c r="V84" s="917"/>
      <c r="W84" s="917"/>
      <c r="X84" s="917"/>
      <c r="Y84" s="917"/>
    </row>
    <row r="85" spans="1:25" s="875" customFormat="1" ht="33">
      <c r="A85" s="819" t="s">
        <v>229</v>
      </c>
      <c r="B85" s="1001"/>
      <c r="C85" s="870"/>
      <c r="D85" s="1001"/>
      <c r="E85" s="954"/>
      <c r="F85" s="954"/>
      <c r="G85" s="917"/>
      <c r="I85" s="917"/>
      <c r="J85" s="917"/>
      <c r="K85" s="917"/>
      <c r="L85" s="917"/>
      <c r="M85" s="917"/>
      <c r="N85" s="917"/>
      <c r="O85" s="917"/>
      <c r="P85" s="917"/>
      <c r="Q85" s="917"/>
      <c r="R85" s="917"/>
      <c r="S85" s="917"/>
      <c r="T85" s="917"/>
      <c r="U85" s="917"/>
      <c r="V85" s="917"/>
      <c r="W85" s="917"/>
      <c r="X85" s="917"/>
      <c r="Y85" s="917"/>
    </row>
    <row r="86" spans="1:25" s="875" customFormat="1">
      <c r="A86" s="954"/>
      <c r="B86" s="954"/>
      <c r="C86" s="1011"/>
      <c r="D86" s="954"/>
      <c r="E86" s="954"/>
      <c r="F86" s="954"/>
      <c r="G86" s="916"/>
      <c r="H86" s="1049"/>
      <c r="I86" s="917"/>
      <c r="J86" s="917"/>
      <c r="K86" s="917"/>
      <c r="L86" s="917"/>
      <c r="M86" s="883"/>
      <c r="N86" s="877"/>
    </row>
    <row r="87" spans="1:25" s="875" customFormat="1">
      <c r="A87" s="954"/>
      <c r="B87" s="954"/>
      <c r="C87" s="1011"/>
      <c r="D87" s="954"/>
      <c r="E87" s="954"/>
      <c r="F87" s="954"/>
      <c r="G87" s="916"/>
      <c r="H87" s="1049"/>
      <c r="I87" s="917"/>
      <c r="J87" s="917"/>
      <c r="K87" s="917"/>
      <c r="L87" s="917"/>
      <c r="M87" s="883"/>
      <c r="N87" s="877"/>
    </row>
    <row r="88" spans="1:25" s="902" customFormat="1" ht="14.25" customHeight="1">
      <c r="A88" s="1142"/>
      <c r="B88" s="1142"/>
      <c r="C88" s="1143"/>
      <c r="D88" s="1143"/>
      <c r="E88" s="1143"/>
      <c r="F88" s="1142"/>
      <c r="G88" s="887"/>
      <c r="H88" s="887"/>
      <c r="I88" s="1159"/>
      <c r="J88" s="879"/>
      <c r="K88" s="1004"/>
      <c r="L88" s="887"/>
    </row>
    <row r="89" spans="1:25" s="902" customFormat="1" ht="14.25" customHeight="1">
      <c r="A89" s="1147"/>
      <c r="B89" s="1148"/>
      <c r="C89" s="1149"/>
      <c r="D89" s="1147"/>
      <c r="E89" s="1148"/>
      <c r="F89" s="1149"/>
      <c r="H89" s="879"/>
      <c r="I89" s="1007"/>
      <c r="J89" s="887"/>
      <c r="K89" s="1156"/>
      <c r="L89" s="887"/>
    </row>
    <row r="90" spans="1:25" s="902" customFormat="1" ht="14.25" customHeight="1">
      <c r="A90" s="1147"/>
      <c r="B90" s="879"/>
      <c r="C90" s="905"/>
      <c r="D90" s="1147"/>
      <c r="E90" s="879"/>
      <c r="F90" s="905"/>
      <c r="H90" s="879"/>
      <c r="K90" s="1156"/>
      <c r="L90" s="887"/>
      <c r="M90" s="1031"/>
    </row>
    <row r="91" spans="1:25" s="902" customFormat="1" ht="14.25" customHeight="1">
      <c r="A91" s="1222"/>
      <c r="B91" s="1144"/>
      <c r="C91" s="879"/>
      <c r="D91" s="1222"/>
      <c r="E91" s="886"/>
      <c r="F91" s="879"/>
      <c r="H91" s="887"/>
      <c r="K91" s="1157"/>
      <c r="L91" s="887"/>
      <c r="N91" s="887"/>
    </row>
    <row r="92" spans="1:25" s="902" customFormat="1" ht="14.25" customHeight="1">
      <c r="A92" s="1222"/>
      <c r="B92" s="879"/>
      <c r="C92" s="879"/>
      <c r="D92" s="1222"/>
      <c r="E92" s="601"/>
      <c r="F92" s="879"/>
    </row>
    <row r="93" spans="1:25" s="902" customFormat="1" ht="14.25" customHeight="1">
      <c r="A93" s="1222"/>
      <c r="C93" s="879"/>
      <c r="D93" s="1222"/>
      <c r="E93" s="886"/>
      <c r="F93" s="899"/>
      <c r="H93" s="1160"/>
    </row>
    <row r="94" spans="1:25" s="902" customFormat="1" ht="14.25" customHeight="1">
      <c r="A94" s="1222"/>
      <c r="B94" s="904"/>
      <c r="C94" s="879"/>
      <c r="D94" s="1036"/>
      <c r="E94" s="886"/>
      <c r="F94" s="879"/>
      <c r="H94" s="1030"/>
    </row>
    <row r="95" spans="1:25" s="902" customFormat="1" ht="14.25" customHeight="1">
      <c r="A95" s="1222"/>
      <c r="B95" s="886"/>
      <c r="C95" s="879"/>
      <c r="D95" s="1036"/>
      <c r="E95" s="886"/>
      <c r="F95" s="879"/>
    </row>
    <row r="96" spans="1:25" s="902" customFormat="1" ht="14.25" customHeight="1">
      <c r="A96" s="1036"/>
      <c r="B96" s="886"/>
      <c r="C96" s="879"/>
      <c r="D96" s="1222"/>
      <c r="E96" s="886"/>
      <c r="F96" s="899"/>
      <c r="H96" s="1030"/>
    </row>
    <row r="97" spans="1:14" s="902" customFormat="1" ht="14.25" customHeight="1">
      <c r="A97" s="1036"/>
      <c r="B97" s="886"/>
      <c r="C97" s="879"/>
      <c r="D97" s="1222"/>
      <c r="E97" s="886"/>
      <c r="F97" s="899"/>
      <c r="H97" s="1030"/>
    </row>
    <row r="98" spans="1:14" s="902" customFormat="1" ht="14.25" customHeight="1">
      <c r="A98" s="1147"/>
      <c r="B98" s="879"/>
      <c r="C98" s="905"/>
      <c r="D98" s="1147"/>
      <c r="E98" s="879"/>
      <c r="F98" s="905"/>
    </row>
    <row r="99" spans="1:14" s="902" customFormat="1" ht="14.25" customHeight="1">
      <c r="A99" s="1222"/>
      <c r="B99" s="1144"/>
      <c r="C99" s="879"/>
      <c r="D99" s="1222"/>
      <c r="E99" s="886"/>
      <c r="F99" s="879"/>
      <c r="H99" s="1004"/>
      <c r="M99" s="1031"/>
    </row>
    <row r="100" spans="1:14" s="902" customFormat="1" ht="14.25" customHeight="1">
      <c r="A100" s="1222"/>
      <c r="B100" s="904"/>
      <c r="C100" s="879"/>
      <c r="D100" s="1222"/>
      <c r="E100" s="904"/>
      <c r="F100" s="879"/>
      <c r="H100" s="1004"/>
      <c r="N100" s="887"/>
    </row>
    <row r="101" spans="1:14" s="902" customFormat="1" ht="14.25" customHeight="1">
      <c r="A101" s="1222"/>
      <c r="C101" s="879"/>
      <c r="D101" s="1222"/>
      <c r="E101" s="886"/>
      <c r="F101" s="879"/>
      <c r="H101" s="1004"/>
    </row>
    <row r="102" spans="1:14" s="902" customFormat="1" ht="14.25" customHeight="1">
      <c r="A102" s="1222"/>
      <c r="B102" s="904"/>
      <c r="C102" s="879"/>
      <c r="D102" s="1222"/>
      <c r="E102" s="886"/>
      <c r="F102" s="879"/>
      <c r="H102" s="1004"/>
    </row>
    <row r="103" spans="1:14" s="902" customFormat="1" ht="14.25" customHeight="1">
      <c r="A103" s="1222"/>
      <c r="B103" s="886"/>
      <c r="C103" s="879"/>
      <c r="D103" s="1222"/>
      <c r="E103" s="886"/>
      <c r="F103" s="879"/>
      <c r="H103" s="1004"/>
    </row>
    <row r="104" spans="1:14" s="902" customFormat="1" ht="14.25" customHeight="1">
      <c r="A104" s="1222"/>
      <c r="B104" s="886"/>
      <c r="C104" s="879"/>
      <c r="D104" s="1151"/>
      <c r="E104" s="904"/>
      <c r="F104" s="905"/>
    </row>
    <row r="105" spans="1:14" s="902" customFormat="1" ht="14.25" customHeight="1">
      <c r="A105" s="1151"/>
      <c r="B105" s="904"/>
      <c r="C105" s="905"/>
      <c r="D105" s="1151"/>
      <c r="E105" s="904"/>
      <c r="F105" s="905"/>
    </row>
    <row r="106" spans="1:14" s="902" customFormat="1" ht="14.25" customHeight="1">
      <c r="A106" s="1147"/>
      <c r="B106" s="879"/>
      <c r="C106" s="905"/>
      <c r="D106" s="1147"/>
      <c r="E106" s="1152"/>
      <c r="F106" s="1224"/>
    </row>
    <row r="107" spans="1:14" s="902" customFormat="1" ht="14.25" customHeight="1">
      <c r="A107" s="1151"/>
      <c r="B107" s="904"/>
      <c r="C107" s="905"/>
      <c r="D107" s="1151"/>
      <c r="E107" s="904"/>
      <c r="F107" s="905"/>
    </row>
    <row r="108" spans="1:14" s="902" customFormat="1" ht="14.25" customHeight="1">
      <c r="A108" s="1147"/>
      <c r="B108" s="904"/>
      <c r="C108" s="905"/>
      <c r="D108" s="1147"/>
      <c r="E108" s="904"/>
      <c r="F108" s="905"/>
    </row>
    <row r="109" spans="1:14" s="902" customFormat="1" ht="14.25" customHeight="1">
      <c r="A109" s="1222"/>
      <c r="B109" s="886"/>
      <c r="C109" s="879"/>
      <c r="D109" s="1222"/>
      <c r="E109" s="886"/>
      <c r="F109" s="879"/>
    </row>
    <row r="110" spans="1:14" s="902" customFormat="1" ht="14.25" customHeight="1">
      <c r="A110" s="905"/>
      <c r="B110" s="904"/>
      <c r="C110" s="905"/>
      <c r="D110" s="905"/>
      <c r="E110" s="990"/>
      <c r="F110" s="905"/>
    </row>
    <row r="111" spans="1:14" s="902" customFormat="1" ht="14.25" customHeight="1">
      <c r="A111" s="1147"/>
      <c r="B111" s="913"/>
      <c r="C111" s="905"/>
      <c r="D111" s="1147"/>
      <c r="E111" s="913"/>
      <c r="F111" s="905"/>
    </row>
    <row r="112" spans="1:14" s="902" customFormat="1" ht="14.25" customHeight="1">
      <c r="A112" s="1147"/>
      <c r="B112" s="904"/>
      <c r="C112" s="905"/>
      <c r="D112" s="1147"/>
      <c r="E112" s="904"/>
      <c r="F112" s="905"/>
    </row>
    <row r="113" spans="1:12" s="902" customFormat="1" ht="14.25" customHeight="1">
      <c r="A113" s="1222"/>
      <c r="B113" s="1144"/>
      <c r="C113" s="879"/>
      <c r="D113" s="1153"/>
      <c r="E113" s="907"/>
      <c r="F113" s="1037"/>
      <c r="G113" s="998"/>
      <c r="H113" s="803"/>
      <c r="I113" s="905"/>
      <c r="J113" s="987"/>
    </row>
    <row r="114" spans="1:12" s="902" customFormat="1" ht="14.25" customHeight="1">
      <c r="A114" s="1222"/>
      <c r="C114" s="879"/>
      <c r="D114" s="1036"/>
      <c r="E114" s="909"/>
      <c r="F114" s="879"/>
    </row>
    <row r="115" spans="1:12" s="902" customFormat="1" ht="14.25" customHeight="1">
      <c r="A115" s="1222"/>
      <c r="B115" s="904"/>
      <c r="C115" s="879"/>
      <c r="D115" s="1153"/>
      <c r="E115" s="907"/>
      <c r="F115" s="1037"/>
      <c r="G115" s="998"/>
      <c r="H115" s="803"/>
      <c r="I115" s="905"/>
      <c r="J115" s="987"/>
    </row>
    <row r="116" spans="1:12" s="902" customFormat="1" ht="14.25" customHeight="1">
      <c r="A116" s="1153"/>
      <c r="B116" s="907"/>
      <c r="C116" s="879"/>
      <c r="D116" s="1036"/>
      <c r="E116" s="907"/>
      <c r="F116" s="879"/>
    </row>
    <row r="117" spans="1:12" s="902" customFormat="1" ht="14.25" customHeight="1">
      <c r="A117" s="1222"/>
      <c r="B117" s="904"/>
      <c r="C117" s="879"/>
      <c r="D117" s="1036"/>
      <c r="E117" s="907"/>
    </row>
    <row r="118" spans="1:12" s="902" customFormat="1" ht="14.25" customHeight="1">
      <c r="A118" s="1153"/>
      <c r="B118" s="907"/>
      <c r="C118" s="879"/>
      <c r="D118" s="1036"/>
    </row>
    <row r="119" spans="1:12" s="902" customFormat="1" ht="14.25" customHeight="1">
      <c r="A119" s="1036"/>
      <c r="B119" s="907"/>
      <c r="C119" s="879"/>
      <c r="D119" s="1036"/>
      <c r="E119" s="909"/>
      <c r="F119" s="879"/>
    </row>
    <row r="120" spans="1:12" s="902" customFormat="1" ht="14.25" customHeight="1">
      <c r="A120" s="1147"/>
      <c r="D120" s="1147"/>
      <c r="E120" s="913"/>
      <c r="F120" s="905"/>
    </row>
    <row r="121" spans="1:12" s="902" customFormat="1" ht="14.25" customHeight="1">
      <c r="A121" s="1147"/>
      <c r="B121" s="904"/>
      <c r="C121" s="879"/>
      <c r="D121" s="1147"/>
      <c r="E121" s="904"/>
      <c r="F121" s="879"/>
    </row>
    <row r="122" spans="1:12" s="902" customFormat="1" ht="14.25" customHeight="1">
      <c r="A122" s="1036"/>
      <c r="B122" s="1144"/>
      <c r="C122" s="879"/>
      <c r="D122" s="1153"/>
      <c r="E122" s="907"/>
      <c r="F122" s="879"/>
      <c r="G122" s="814"/>
      <c r="H122" s="1004"/>
      <c r="I122" s="987"/>
      <c r="J122" s="987"/>
      <c r="K122" s="987"/>
      <c r="L122" s="987"/>
    </row>
    <row r="123" spans="1:12" s="902" customFormat="1" ht="14.25" customHeight="1">
      <c r="A123" s="1036"/>
      <c r="B123" s="904"/>
      <c r="C123" s="879"/>
      <c r="D123" s="1036"/>
      <c r="E123" s="1144"/>
      <c r="F123" s="879"/>
      <c r="H123" s="1004"/>
    </row>
    <row r="124" spans="1:12" s="902" customFormat="1" ht="14.25" customHeight="1">
      <c r="A124" s="1222"/>
      <c r="C124" s="879"/>
      <c r="D124" s="1036"/>
      <c r="E124" s="907"/>
      <c r="F124" s="879"/>
      <c r="H124" s="1004"/>
    </row>
    <row r="125" spans="1:12" s="902" customFormat="1" ht="14.25" customHeight="1">
      <c r="A125" s="1153"/>
      <c r="B125" s="904"/>
      <c r="C125" s="879"/>
      <c r="D125" s="1036"/>
      <c r="E125" s="907"/>
      <c r="F125" s="879"/>
      <c r="H125" s="1030"/>
    </row>
    <row r="126" spans="1:12" s="902" customFormat="1" ht="14.25" customHeight="1">
      <c r="A126" s="1036"/>
      <c r="B126" s="1145"/>
      <c r="C126" s="879"/>
      <c r="D126" s="1036"/>
      <c r="E126" s="1144"/>
      <c r="F126" s="879"/>
      <c r="H126" s="1004"/>
    </row>
    <row r="127" spans="1:12" s="902" customFormat="1" ht="14.25" customHeight="1">
      <c r="A127" s="1222"/>
      <c r="B127" s="904"/>
      <c r="C127" s="879"/>
      <c r="D127" s="1036"/>
      <c r="E127" s="907"/>
      <c r="F127" s="879"/>
    </row>
    <row r="128" spans="1:12" s="902" customFormat="1" ht="14.25" customHeight="1">
      <c r="A128" s="1036"/>
      <c r="B128" s="907"/>
      <c r="C128" s="879"/>
      <c r="D128" s="905"/>
      <c r="E128" s="817"/>
      <c r="F128" s="905"/>
      <c r="H128" s="1004"/>
    </row>
    <row r="129" spans="1:21" s="902" customFormat="1" ht="14.25" customHeight="1">
      <c r="A129" s="1036"/>
      <c r="B129" s="907"/>
      <c r="C129" s="879"/>
      <c r="D129" s="1036"/>
      <c r="E129" s="907"/>
      <c r="F129" s="879"/>
      <c r="H129" s="1004"/>
    </row>
    <row r="130" spans="1:21" s="902" customFormat="1" ht="14.25" customHeight="1">
      <c r="A130" s="905"/>
      <c r="B130" s="904"/>
      <c r="C130" s="879"/>
      <c r="D130" s="905"/>
      <c r="E130" s="904"/>
      <c r="F130" s="879"/>
    </row>
    <row r="131" spans="1:21" s="902" customFormat="1" ht="14.25" customHeight="1">
      <c r="A131" s="1147"/>
      <c r="B131" s="904"/>
      <c r="C131" s="879"/>
      <c r="D131" s="1147"/>
      <c r="E131" s="904"/>
      <c r="F131" s="879"/>
    </row>
    <row r="132" spans="1:21" s="902" customFormat="1" ht="14.25" customHeight="1">
      <c r="A132" s="1036"/>
      <c r="B132" s="1144"/>
      <c r="C132" s="879"/>
      <c r="D132" s="1036"/>
      <c r="E132" s="907"/>
      <c r="F132" s="879"/>
    </row>
    <row r="133" spans="1:21" s="902" customFormat="1" ht="14.25" customHeight="1">
      <c r="A133" s="1036"/>
      <c r="B133" s="904"/>
      <c r="C133" s="879"/>
      <c r="D133" s="1036"/>
      <c r="E133" s="1144"/>
      <c r="F133" s="879"/>
    </row>
    <row r="134" spans="1:21" s="902" customFormat="1" ht="14.25" customHeight="1">
      <c r="A134" s="1222"/>
      <c r="B134" s="879"/>
      <c r="C134" s="905"/>
      <c r="D134" s="1036"/>
      <c r="E134" s="907"/>
      <c r="F134" s="879"/>
    </row>
    <row r="135" spans="1:21" s="902" customFormat="1" ht="14.25" customHeight="1">
      <c r="A135" s="1222"/>
      <c r="B135" s="904"/>
      <c r="C135" s="879"/>
      <c r="D135" s="1036"/>
      <c r="E135" s="907"/>
      <c r="F135" s="879"/>
    </row>
    <row r="136" spans="1:21" s="902" customFormat="1" ht="14.25" customHeight="1">
      <c r="A136" s="1036"/>
      <c r="B136" s="907"/>
      <c r="C136" s="879"/>
      <c r="D136" s="1036"/>
      <c r="E136" s="1144"/>
      <c r="F136" s="879"/>
    </row>
    <row r="137" spans="1:21" s="902" customFormat="1" ht="14.25" customHeight="1">
      <c r="A137" s="1036"/>
      <c r="B137" s="904"/>
      <c r="C137" s="879"/>
      <c r="D137" s="1036"/>
      <c r="E137" s="907"/>
      <c r="F137" s="879"/>
    </row>
    <row r="138" spans="1:21" s="902" customFormat="1" ht="14.25" customHeight="1">
      <c r="A138" s="1036"/>
      <c r="B138" s="907"/>
      <c r="C138" s="879"/>
      <c r="D138" s="1036"/>
      <c r="E138" s="907"/>
      <c r="F138" s="879"/>
    </row>
    <row r="139" spans="1:21" s="902" customFormat="1" ht="14.25" customHeight="1">
      <c r="A139" s="1036"/>
      <c r="B139" s="907"/>
      <c r="C139" s="879"/>
      <c r="D139" s="1036"/>
      <c r="E139" s="907"/>
      <c r="F139" s="879"/>
    </row>
    <row r="140" spans="1:21" s="902" customFormat="1" ht="14.25" customHeight="1">
      <c r="A140" s="905"/>
      <c r="B140" s="904"/>
      <c r="C140" s="879"/>
      <c r="D140" s="905"/>
      <c r="E140" s="904"/>
      <c r="F140" s="879"/>
    </row>
    <row r="141" spans="1:21" s="902" customFormat="1" ht="14.25" customHeight="1">
      <c r="A141" s="1147"/>
      <c r="B141" s="904"/>
      <c r="C141" s="879"/>
      <c r="D141" s="1147"/>
      <c r="E141" s="904"/>
      <c r="F141" s="879"/>
    </row>
    <row r="142" spans="1:21" s="902" customFormat="1" ht="14.25" customHeight="1">
      <c r="A142" s="1222"/>
      <c r="B142" s="907"/>
      <c r="C142" s="879"/>
      <c r="D142" s="1222"/>
      <c r="E142" s="907"/>
      <c r="F142" s="879"/>
      <c r="H142" s="1226"/>
      <c r="I142" s="1227"/>
      <c r="J142" s="1227"/>
      <c r="K142" s="1227"/>
      <c r="L142" s="1227"/>
      <c r="M142" s="1227"/>
      <c r="N142" s="1227"/>
      <c r="O142" s="1227"/>
      <c r="P142" s="1227"/>
      <c r="Q142" s="1227"/>
      <c r="R142" s="1227"/>
      <c r="S142" s="1227"/>
      <c r="T142" s="1227"/>
      <c r="U142" s="1227"/>
    </row>
    <row r="143" spans="1:21" s="902" customFormat="1" ht="14.25" customHeight="1">
      <c r="A143" s="1222"/>
      <c r="B143" s="879"/>
      <c r="C143" s="879"/>
      <c r="D143" s="1222"/>
      <c r="E143" s="879"/>
      <c r="F143" s="879"/>
      <c r="H143" s="1227"/>
      <c r="I143" s="1227"/>
      <c r="J143" s="1227"/>
      <c r="K143" s="1227"/>
      <c r="L143" s="1227"/>
      <c r="M143" s="1227"/>
      <c r="N143" s="1227"/>
      <c r="O143" s="1227"/>
      <c r="P143" s="1227"/>
      <c r="Q143" s="1227"/>
      <c r="R143" s="1227"/>
      <c r="S143" s="1227"/>
      <c r="T143" s="1227"/>
      <c r="U143" s="1227"/>
    </row>
    <row r="144" spans="1:21" s="902" customFormat="1" ht="14.25" customHeight="1">
      <c r="A144" s="1222"/>
      <c r="B144" s="907"/>
      <c r="C144" s="879"/>
      <c r="D144" s="1222"/>
      <c r="E144" s="907"/>
      <c r="F144" s="879"/>
      <c r="H144" s="1227"/>
      <c r="I144" s="1227"/>
      <c r="J144" s="1227"/>
      <c r="K144" s="1227"/>
      <c r="L144" s="1227"/>
      <c r="M144" s="1227"/>
      <c r="N144" s="1227"/>
      <c r="O144" s="1227"/>
      <c r="P144" s="1227"/>
      <c r="Q144" s="1227"/>
      <c r="R144" s="1227"/>
      <c r="S144" s="1227"/>
      <c r="T144" s="1227"/>
      <c r="U144" s="1227"/>
    </row>
    <row r="145" spans="1:21" s="902" customFormat="1" ht="14.25" customHeight="1">
      <c r="A145" s="819"/>
      <c r="B145" s="905"/>
      <c r="C145" s="905"/>
      <c r="D145" s="905"/>
      <c r="E145" s="905"/>
      <c r="F145" s="905"/>
      <c r="H145" s="1227"/>
      <c r="I145" s="1227"/>
      <c r="J145" s="1227"/>
      <c r="K145" s="1227"/>
      <c r="L145" s="1227"/>
      <c r="M145" s="1227"/>
      <c r="N145" s="1227"/>
      <c r="O145" s="1227"/>
      <c r="P145" s="1227"/>
      <c r="Q145" s="1227"/>
      <c r="R145" s="1227"/>
      <c r="S145" s="1227"/>
      <c r="T145" s="1227"/>
      <c r="U145" s="1227"/>
    </row>
    <row r="146" spans="1:21" s="902" customFormat="1" ht="14.25" customHeight="1">
      <c r="A146" s="819"/>
      <c r="B146" s="842"/>
      <c r="C146" s="905"/>
      <c r="D146" s="842"/>
      <c r="E146" s="905"/>
      <c r="F146" s="905"/>
      <c r="H146" s="1228"/>
      <c r="I146" s="1229"/>
      <c r="J146" s="1229"/>
      <c r="K146" s="1229"/>
      <c r="L146" s="1229"/>
      <c r="M146" s="1229"/>
    </row>
    <row r="147" spans="1:21" s="902" customFormat="1" ht="14.25" customHeight="1">
      <c r="A147" s="819"/>
      <c r="B147" s="842"/>
      <c r="C147" s="905"/>
      <c r="D147" s="842"/>
      <c r="E147" s="905"/>
      <c r="F147" s="905"/>
    </row>
    <row r="148" spans="1:21" s="902" customFormat="1" ht="14.25" customHeight="1">
      <c r="A148" s="819"/>
      <c r="B148" s="842"/>
      <c r="C148" s="905"/>
      <c r="D148" s="842"/>
      <c r="E148" s="905"/>
      <c r="F148" s="905"/>
    </row>
    <row r="149" spans="1:21" s="902" customFormat="1" ht="14.25" customHeight="1">
      <c r="A149" s="819"/>
      <c r="B149" s="842"/>
      <c r="C149" s="905"/>
      <c r="D149" s="842"/>
      <c r="E149" s="905"/>
      <c r="F149" s="905"/>
    </row>
    <row r="150" spans="1:21" s="902" customFormat="1" ht="14.25" customHeight="1">
      <c r="A150" s="905"/>
      <c r="B150" s="905"/>
      <c r="C150" s="1221"/>
      <c r="D150" s="905"/>
      <c r="E150" s="905"/>
      <c r="F150" s="905"/>
      <c r="H150" s="1004"/>
      <c r="M150" s="1031"/>
      <c r="N150" s="887"/>
    </row>
    <row r="151" spans="1:21" s="902" customFormat="1" ht="14.25" customHeight="1">
      <c r="A151" s="905"/>
      <c r="B151" s="905"/>
      <c r="C151" s="905"/>
      <c r="D151" s="905"/>
      <c r="E151" s="905"/>
      <c r="F151" s="905"/>
      <c r="H151" s="800"/>
      <c r="M151" s="960"/>
      <c r="N151" s="887"/>
    </row>
    <row r="152" spans="1:21" s="902" customFormat="1" ht="14.25" customHeight="1">
      <c r="A152" s="1142"/>
      <c r="B152" s="1146"/>
      <c r="C152" s="1143"/>
      <c r="D152" s="1143"/>
      <c r="E152" s="1143"/>
      <c r="F152" s="1142"/>
      <c r="G152" s="887"/>
      <c r="M152" s="799"/>
    </row>
    <row r="153" spans="1:21" s="902" customFormat="1" ht="14.25" customHeight="1">
      <c r="A153" s="1147"/>
      <c r="B153" s="1148"/>
      <c r="C153" s="1149"/>
      <c r="D153" s="1147"/>
      <c r="E153" s="1148"/>
      <c r="F153" s="1149"/>
    </row>
    <row r="154" spans="1:21" s="902" customFormat="1" ht="14.25" customHeight="1">
      <c r="A154" s="1150"/>
      <c r="B154" s="879"/>
      <c r="C154" s="905"/>
      <c r="D154" s="1150"/>
      <c r="E154" s="879"/>
      <c r="F154" s="905"/>
    </row>
    <row r="155" spans="1:21" s="902" customFormat="1" ht="14.25" customHeight="1">
      <c r="A155" s="1036"/>
      <c r="B155" s="1041"/>
      <c r="C155" s="879"/>
      <c r="D155" s="1222"/>
      <c r="E155" s="907"/>
      <c r="F155" s="879"/>
    </row>
    <row r="156" spans="1:21" s="902" customFormat="1" ht="14.25" customHeight="1">
      <c r="A156" s="1036"/>
      <c r="B156" s="907"/>
      <c r="C156" s="879"/>
      <c r="D156" s="1222"/>
      <c r="E156" s="879"/>
      <c r="F156" s="879"/>
    </row>
    <row r="157" spans="1:21" s="902" customFormat="1" ht="14.25" customHeight="1">
      <c r="A157" s="1036"/>
      <c r="B157" s="907"/>
      <c r="C157" s="879"/>
      <c r="D157" s="1222"/>
      <c r="E157" s="1042"/>
      <c r="F157" s="879"/>
    </row>
    <row r="158" spans="1:21" s="902" customFormat="1" ht="14.25" customHeight="1">
      <c r="A158" s="1151"/>
      <c r="B158" s="904"/>
      <c r="C158" s="905"/>
      <c r="D158" s="1151"/>
      <c r="E158" s="904"/>
      <c r="F158" s="905"/>
    </row>
    <row r="159" spans="1:21" s="902" customFormat="1" ht="14.25" customHeight="1">
      <c r="A159" s="1147"/>
      <c r="B159" s="879"/>
      <c r="C159" s="905"/>
      <c r="D159" s="1147"/>
      <c r="E159" s="1152"/>
      <c r="F159" s="1224"/>
    </row>
    <row r="160" spans="1:21" s="902" customFormat="1" ht="14.25" customHeight="1">
      <c r="A160" s="1151"/>
      <c r="B160" s="904"/>
      <c r="C160" s="905"/>
      <c r="D160" s="1151"/>
      <c r="E160" s="904"/>
      <c r="F160" s="905"/>
    </row>
    <row r="161" spans="1:12" s="902" customFormat="1" ht="14.25" customHeight="1">
      <c r="A161" s="1147"/>
      <c r="B161" s="904"/>
      <c r="C161" s="905"/>
      <c r="D161" s="1147"/>
      <c r="E161" s="904"/>
      <c r="F161" s="905"/>
    </row>
    <row r="162" spans="1:12" s="902" customFormat="1" ht="14.25" customHeight="1">
      <c r="A162" s="1222"/>
      <c r="B162" s="907"/>
      <c r="C162" s="879"/>
      <c r="D162" s="1222"/>
      <c r="E162" s="907"/>
      <c r="F162" s="879"/>
    </row>
    <row r="163" spans="1:12" s="902" customFormat="1" ht="14.25" customHeight="1">
      <c r="A163" s="905"/>
      <c r="B163" s="904"/>
      <c r="C163" s="905"/>
      <c r="D163" s="905"/>
      <c r="E163" s="990"/>
      <c r="F163" s="905"/>
    </row>
    <row r="164" spans="1:12" s="902" customFormat="1" ht="14.25" customHeight="1">
      <c r="A164" s="1147"/>
      <c r="B164" s="913"/>
      <c r="C164" s="905"/>
      <c r="D164" s="1147"/>
      <c r="E164" s="913"/>
      <c r="F164" s="905"/>
    </row>
    <row r="165" spans="1:12" s="902" customFormat="1" ht="14.25" customHeight="1">
      <c r="A165" s="1147"/>
      <c r="B165" s="904"/>
      <c r="C165" s="905"/>
      <c r="D165" s="1147"/>
      <c r="E165" s="904"/>
      <c r="F165" s="905"/>
    </row>
    <row r="166" spans="1:12" s="902" customFormat="1" ht="14.25" customHeight="1">
      <c r="A166" s="1222"/>
      <c r="B166" s="1144"/>
      <c r="C166" s="879"/>
      <c r="D166" s="1153"/>
      <c r="E166" s="907"/>
      <c r="F166" s="1037"/>
      <c r="G166" s="998"/>
      <c r="H166" s="803"/>
      <c r="I166" s="905"/>
      <c r="J166" s="987"/>
    </row>
    <row r="167" spans="1:12" s="902" customFormat="1" ht="14.25" customHeight="1">
      <c r="A167" s="1222"/>
      <c r="C167" s="879"/>
      <c r="D167" s="1036"/>
      <c r="E167" s="909"/>
      <c r="F167" s="879"/>
    </row>
    <row r="168" spans="1:12" s="902" customFormat="1" ht="14.25" customHeight="1">
      <c r="A168" s="1222"/>
      <c r="B168" s="904"/>
      <c r="C168" s="879"/>
      <c r="D168" s="1153"/>
      <c r="E168" s="907"/>
      <c r="F168" s="1037"/>
      <c r="G168" s="998"/>
      <c r="H168" s="803"/>
      <c r="I168" s="905"/>
      <c r="J168" s="987"/>
    </row>
    <row r="169" spans="1:12" s="902" customFormat="1" ht="14.25" customHeight="1">
      <c r="A169" s="1153"/>
      <c r="B169" s="907"/>
      <c r="C169" s="879"/>
      <c r="D169" s="1036"/>
      <c r="E169" s="907"/>
      <c r="F169" s="879"/>
    </row>
    <row r="170" spans="1:12" s="902" customFormat="1" ht="14.25" customHeight="1">
      <c r="A170" s="1222"/>
      <c r="B170" s="904"/>
      <c r="C170" s="879"/>
      <c r="D170" s="1036"/>
      <c r="E170" s="907"/>
    </row>
    <row r="171" spans="1:12" s="902" customFormat="1" ht="14.25" customHeight="1">
      <c r="A171" s="1153"/>
      <c r="B171" s="907"/>
      <c r="C171" s="879"/>
      <c r="D171" s="1036"/>
    </row>
    <row r="172" spans="1:12" s="902" customFormat="1" ht="14.25" customHeight="1">
      <c r="A172" s="1036"/>
      <c r="B172" s="907"/>
      <c r="C172" s="879"/>
      <c r="D172" s="1036"/>
      <c r="E172" s="909"/>
      <c r="F172" s="879"/>
    </row>
    <row r="173" spans="1:12" s="902" customFormat="1" ht="14.25" customHeight="1">
      <c r="A173" s="1147"/>
      <c r="D173" s="1147"/>
      <c r="E173" s="913"/>
      <c r="F173" s="905"/>
    </row>
    <row r="174" spans="1:12" s="902" customFormat="1" ht="14.25" customHeight="1">
      <c r="A174" s="1147"/>
      <c r="B174" s="904"/>
      <c r="C174" s="879"/>
      <c r="D174" s="1147"/>
      <c r="E174" s="904"/>
      <c r="F174" s="879"/>
    </row>
    <row r="175" spans="1:12" s="902" customFormat="1" ht="14.25" customHeight="1">
      <c r="A175" s="1036"/>
      <c r="B175" s="1144"/>
      <c r="C175" s="879"/>
      <c r="D175" s="1153"/>
      <c r="E175" s="907"/>
      <c r="F175" s="879"/>
      <c r="G175" s="814"/>
      <c r="H175" s="1004"/>
      <c r="I175" s="987"/>
      <c r="J175" s="987"/>
      <c r="K175" s="987"/>
      <c r="L175" s="987"/>
    </row>
    <row r="176" spans="1:12" s="902" customFormat="1" ht="14.25" customHeight="1">
      <c r="A176" s="1036"/>
      <c r="B176" s="904"/>
      <c r="C176" s="879"/>
      <c r="D176" s="1036"/>
      <c r="E176" s="1144"/>
      <c r="F176" s="879"/>
      <c r="H176" s="1004"/>
    </row>
    <row r="177" spans="1:8" s="902" customFormat="1" ht="14.25" customHeight="1">
      <c r="A177" s="1222"/>
      <c r="C177" s="879"/>
      <c r="D177" s="1036"/>
      <c r="E177" s="907"/>
      <c r="F177" s="879"/>
      <c r="H177" s="1004"/>
    </row>
    <row r="178" spans="1:8" s="902" customFormat="1" ht="14.25" customHeight="1">
      <c r="A178" s="1153"/>
      <c r="B178" s="904"/>
      <c r="C178" s="879"/>
      <c r="D178" s="1036"/>
      <c r="E178" s="1052"/>
      <c r="F178" s="879"/>
      <c r="H178" s="1030"/>
    </row>
    <row r="179" spans="1:8" s="902" customFormat="1" ht="14.25" customHeight="1">
      <c r="A179" s="1036"/>
      <c r="B179" s="1145"/>
      <c r="C179" s="879"/>
      <c r="D179" s="1036"/>
      <c r="E179" s="1144"/>
      <c r="F179" s="879"/>
      <c r="H179" s="1004"/>
    </row>
    <row r="180" spans="1:8" s="902" customFormat="1" ht="14.25" customHeight="1">
      <c r="A180" s="1222"/>
      <c r="B180" s="904"/>
      <c r="C180" s="879"/>
      <c r="D180" s="1036"/>
      <c r="E180" s="907"/>
      <c r="F180" s="879"/>
    </row>
    <row r="181" spans="1:8" s="902" customFormat="1" ht="14.25" customHeight="1">
      <c r="A181" s="1036"/>
      <c r="B181" s="907"/>
      <c r="C181" s="879"/>
      <c r="D181" s="905"/>
      <c r="E181" s="817"/>
      <c r="F181" s="905"/>
      <c r="H181" s="1004"/>
    </row>
    <row r="182" spans="1:8" s="902" customFormat="1" ht="14.25" customHeight="1">
      <c r="A182" s="1036"/>
      <c r="B182" s="907"/>
      <c r="C182" s="879"/>
      <c r="D182" s="1036"/>
      <c r="E182" s="907"/>
      <c r="F182" s="879"/>
      <c r="H182" s="1004"/>
    </row>
    <row r="183" spans="1:8" s="902" customFormat="1" ht="14.25" customHeight="1">
      <c r="A183" s="905"/>
      <c r="B183" s="904"/>
      <c r="C183" s="879"/>
      <c r="D183" s="905"/>
      <c r="E183" s="904"/>
      <c r="F183" s="879"/>
    </row>
    <row r="184" spans="1:8" s="902" customFormat="1" ht="14.25" customHeight="1">
      <c r="A184" s="1147"/>
      <c r="B184" s="904"/>
      <c r="C184" s="879"/>
      <c r="D184" s="1147"/>
      <c r="E184" s="904"/>
      <c r="F184" s="879"/>
    </row>
    <row r="185" spans="1:8" s="902" customFormat="1" ht="14.25" customHeight="1">
      <c r="A185" s="1036"/>
      <c r="B185" s="1144"/>
      <c r="C185" s="879"/>
      <c r="D185" s="1036"/>
      <c r="E185" s="907"/>
      <c r="F185" s="879"/>
    </row>
    <row r="186" spans="1:8" s="902" customFormat="1" ht="14.25" customHeight="1">
      <c r="A186" s="1036"/>
      <c r="B186" s="904"/>
      <c r="C186" s="879"/>
      <c r="D186" s="1036"/>
      <c r="E186" s="1144"/>
      <c r="F186" s="879"/>
    </row>
    <row r="187" spans="1:8" s="902" customFormat="1" ht="14.25" customHeight="1">
      <c r="A187" s="1222"/>
      <c r="B187" s="879"/>
      <c r="C187" s="905"/>
      <c r="D187" s="1036"/>
      <c r="E187" s="907"/>
      <c r="F187" s="879"/>
    </row>
    <row r="188" spans="1:8" s="902" customFormat="1" ht="14.25" customHeight="1">
      <c r="A188" s="1222"/>
      <c r="B188" s="904"/>
      <c r="C188" s="879"/>
      <c r="D188" s="1036"/>
      <c r="E188" s="907"/>
      <c r="F188" s="879"/>
    </row>
    <row r="189" spans="1:8" s="902" customFormat="1" ht="14.25" customHeight="1">
      <c r="A189" s="1036"/>
      <c r="B189" s="907"/>
      <c r="C189" s="879"/>
      <c r="D189" s="1036"/>
      <c r="E189" s="1144"/>
      <c r="F189" s="879"/>
    </row>
    <row r="190" spans="1:8" s="902" customFormat="1" ht="14.25" customHeight="1">
      <c r="A190" s="1036"/>
      <c r="B190" s="904"/>
      <c r="C190" s="879"/>
      <c r="D190" s="1036"/>
      <c r="E190" s="907"/>
      <c r="F190" s="879"/>
    </row>
    <row r="191" spans="1:8" s="902" customFormat="1" ht="14.25" customHeight="1">
      <c r="A191" s="1036"/>
      <c r="B191" s="907"/>
      <c r="C191" s="879"/>
      <c r="D191" s="1036"/>
      <c r="E191" s="904"/>
      <c r="F191" s="879"/>
    </row>
    <row r="192" spans="1:8" s="902" customFormat="1" ht="14.25" customHeight="1">
      <c r="A192" s="1036"/>
      <c r="B192" s="907"/>
      <c r="C192" s="879"/>
      <c r="D192" s="1036"/>
      <c r="E192" s="907"/>
      <c r="F192" s="879"/>
    </row>
    <row r="193" spans="1:21" s="902" customFormat="1" ht="14.25" customHeight="1">
      <c r="A193" s="905"/>
      <c r="B193" s="904"/>
      <c r="C193" s="879"/>
      <c r="D193" s="905"/>
      <c r="E193" s="904"/>
      <c r="F193" s="879"/>
    </row>
    <row r="194" spans="1:21" s="902" customFormat="1" ht="14.25" customHeight="1">
      <c r="A194" s="1147"/>
      <c r="B194" s="904"/>
      <c r="C194" s="879"/>
      <c r="D194" s="1147"/>
      <c r="E194" s="904"/>
      <c r="F194" s="879"/>
    </row>
    <row r="195" spans="1:21" s="902" customFormat="1" ht="14.25" customHeight="1">
      <c r="A195" s="1222"/>
      <c r="B195" s="907"/>
      <c r="C195" s="879"/>
      <c r="D195" s="1222"/>
      <c r="E195" s="907"/>
      <c r="F195" s="879"/>
      <c r="H195" s="1226"/>
      <c r="I195" s="1227"/>
      <c r="J195" s="1227"/>
      <c r="K195" s="1227"/>
      <c r="L195" s="1227"/>
      <c r="M195" s="1227"/>
      <c r="N195" s="1227"/>
      <c r="O195" s="1227"/>
      <c r="P195" s="1227"/>
      <c r="Q195" s="1227"/>
      <c r="R195" s="1227"/>
      <c r="S195" s="1227"/>
      <c r="T195" s="1227"/>
      <c r="U195" s="1227"/>
    </row>
    <row r="196" spans="1:21" s="902" customFormat="1" ht="14.25" customHeight="1">
      <c r="A196" s="1222"/>
      <c r="B196" s="879"/>
      <c r="C196" s="879"/>
      <c r="D196" s="1222"/>
      <c r="E196" s="879"/>
      <c r="F196" s="879"/>
      <c r="H196" s="1227"/>
      <c r="I196" s="1227"/>
      <c r="J196" s="1227"/>
      <c r="K196" s="1227"/>
      <c r="L196" s="1227"/>
      <c r="M196" s="1227"/>
      <c r="N196" s="1227"/>
      <c r="O196" s="1227"/>
      <c r="P196" s="1227"/>
      <c r="Q196" s="1227"/>
      <c r="R196" s="1227"/>
      <c r="S196" s="1227"/>
      <c r="T196" s="1227"/>
      <c r="U196" s="1227"/>
    </row>
    <row r="197" spans="1:21" s="902" customFormat="1" ht="14.25" customHeight="1">
      <c r="A197" s="1222"/>
      <c r="B197" s="907"/>
      <c r="C197" s="879"/>
      <c r="D197" s="1222"/>
      <c r="E197" s="907"/>
      <c r="F197" s="879"/>
      <c r="H197" s="1227"/>
      <c r="I197" s="1227"/>
      <c r="J197" s="1227"/>
      <c r="K197" s="1227"/>
      <c r="L197" s="1227"/>
      <c r="M197" s="1227"/>
      <c r="N197" s="1227"/>
      <c r="O197" s="1227"/>
      <c r="P197" s="1227"/>
      <c r="Q197" s="1227"/>
      <c r="R197" s="1227"/>
      <c r="S197" s="1227"/>
      <c r="T197" s="1227"/>
      <c r="U197" s="1227"/>
    </row>
    <row r="198" spans="1:21" s="902" customFormat="1" ht="14.25" customHeight="1">
      <c r="A198" s="819"/>
      <c r="B198" s="905"/>
      <c r="C198" s="905"/>
      <c r="D198" s="905"/>
      <c r="E198" s="905"/>
      <c r="F198" s="905"/>
      <c r="H198" s="1227"/>
      <c r="I198" s="1227"/>
      <c r="J198" s="1227"/>
      <c r="K198" s="1227"/>
      <c r="L198" s="1227"/>
      <c r="M198" s="1227"/>
      <c r="N198" s="1227"/>
      <c r="O198" s="1227"/>
      <c r="P198" s="1227"/>
      <c r="Q198" s="1227"/>
      <c r="R198" s="1227"/>
      <c r="S198" s="1227"/>
      <c r="T198" s="1227"/>
      <c r="U198" s="1227"/>
    </row>
    <row r="199" spans="1:21" s="902" customFormat="1" ht="14.25" customHeight="1">
      <c r="A199" s="819"/>
      <c r="B199" s="842"/>
      <c r="C199" s="905"/>
      <c r="D199" s="842"/>
      <c r="E199" s="905"/>
      <c r="F199" s="905"/>
    </row>
    <row r="200" spans="1:21" s="902" customFormat="1" ht="14.25" customHeight="1">
      <c r="A200" s="819"/>
      <c r="B200" s="842"/>
      <c r="C200" s="905"/>
      <c r="D200" s="842"/>
      <c r="E200" s="905"/>
      <c r="F200" s="905"/>
    </row>
    <row r="201" spans="1:21" s="902" customFormat="1" ht="14.25" customHeight="1">
      <c r="A201" s="819"/>
      <c r="B201" s="842"/>
      <c r="C201" s="905"/>
      <c r="D201" s="842"/>
      <c r="E201" s="905"/>
      <c r="F201" s="905"/>
    </row>
    <row r="202" spans="1:21" s="902" customFormat="1" ht="14.25" customHeight="1">
      <c r="A202" s="819"/>
      <c r="B202" s="842"/>
      <c r="C202" s="905"/>
      <c r="D202" s="842"/>
      <c r="E202" s="905"/>
      <c r="F202" s="905"/>
    </row>
    <row r="203" spans="1:21" s="902" customFormat="1" ht="14.25" customHeight="1"/>
    <row r="204" spans="1:21" s="902" customFormat="1" ht="14.25" customHeight="1">
      <c r="A204" s="1142"/>
      <c r="B204" s="1146"/>
      <c r="C204" s="1143"/>
      <c r="D204" s="1143"/>
      <c r="E204" s="1143"/>
      <c r="F204" s="1142"/>
    </row>
    <row r="205" spans="1:21" s="902" customFormat="1" ht="14.25" customHeight="1">
      <c r="A205" s="1147"/>
      <c r="B205" s="1148"/>
      <c r="C205" s="1149"/>
      <c r="D205" s="1147"/>
      <c r="E205" s="1148"/>
      <c r="F205" s="1149"/>
    </row>
    <row r="206" spans="1:21" s="902" customFormat="1" ht="14.25" customHeight="1">
      <c r="A206" s="1150"/>
      <c r="B206" s="879"/>
      <c r="C206" s="905"/>
      <c r="D206" s="1150"/>
      <c r="E206" s="879"/>
      <c r="F206" s="905"/>
    </row>
    <row r="207" spans="1:21" s="902" customFormat="1" ht="14.25" customHeight="1">
      <c r="A207" s="1036"/>
      <c r="B207" s="1041"/>
      <c r="C207" s="879"/>
      <c r="D207" s="1222"/>
      <c r="E207" s="907"/>
      <c r="F207" s="879"/>
    </row>
    <row r="208" spans="1:21" s="902" customFormat="1" ht="14.25" customHeight="1">
      <c r="A208" s="1036"/>
      <c r="B208" s="907"/>
      <c r="C208" s="879"/>
      <c r="D208" s="1222"/>
      <c r="E208" s="879"/>
      <c r="F208" s="879"/>
    </row>
    <row r="209" spans="1:10" s="902" customFormat="1" ht="14.25" customHeight="1">
      <c r="A209" s="1036"/>
      <c r="B209" s="907"/>
      <c r="C209" s="879"/>
      <c r="D209" s="1222"/>
      <c r="E209" s="1042"/>
      <c r="F209" s="879"/>
    </row>
    <row r="210" spans="1:10" s="902" customFormat="1" ht="14.25" customHeight="1">
      <c r="A210" s="1151"/>
      <c r="B210" s="904"/>
      <c r="C210" s="905"/>
      <c r="D210" s="1151"/>
      <c r="E210" s="904"/>
      <c r="F210" s="905"/>
    </row>
    <row r="211" spans="1:10" s="902" customFormat="1" ht="14.25" customHeight="1">
      <c r="A211" s="1147"/>
      <c r="B211" s="879"/>
      <c r="C211" s="905"/>
      <c r="D211" s="1147"/>
      <c r="E211" s="1152"/>
      <c r="F211" s="1224"/>
    </row>
    <row r="212" spans="1:10" s="902" customFormat="1" ht="14.25" customHeight="1">
      <c r="A212" s="1151"/>
      <c r="B212" s="904"/>
      <c r="C212" s="905"/>
      <c r="D212" s="1151"/>
      <c r="E212" s="904"/>
      <c r="F212" s="905"/>
    </row>
    <row r="213" spans="1:10" s="902" customFormat="1" ht="14.25" customHeight="1">
      <c r="A213" s="1147"/>
      <c r="B213" s="904"/>
      <c r="C213" s="905"/>
      <c r="D213" s="1147"/>
      <c r="E213" s="904"/>
      <c r="F213" s="905"/>
    </row>
    <row r="214" spans="1:10" s="902" customFormat="1" ht="14.25" customHeight="1">
      <c r="A214" s="1222"/>
      <c r="B214" s="907"/>
      <c r="C214" s="879"/>
      <c r="D214" s="1222"/>
      <c r="E214" s="907"/>
      <c r="F214" s="879"/>
    </row>
    <row r="215" spans="1:10" s="902" customFormat="1" ht="14.25" customHeight="1">
      <c r="A215" s="905"/>
      <c r="B215" s="904"/>
      <c r="C215" s="905"/>
      <c r="D215" s="905"/>
      <c r="E215" s="990"/>
      <c r="F215" s="905"/>
    </row>
    <row r="216" spans="1:10" s="902" customFormat="1" ht="14.25" customHeight="1">
      <c r="A216" s="1147"/>
      <c r="B216" s="913"/>
      <c r="C216" s="905"/>
      <c r="D216" s="1147"/>
      <c r="E216" s="913"/>
      <c r="F216" s="905"/>
    </row>
    <row r="217" spans="1:10" s="902" customFormat="1" ht="14.25" customHeight="1">
      <c r="A217" s="1147"/>
      <c r="B217" s="904"/>
      <c r="C217" s="905"/>
      <c r="D217" s="1147"/>
      <c r="E217" s="904"/>
      <c r="F217" s="905"/>
    </row>
    <row r="218" spans="1:10" s="902" customFormat="1" ht="14.25" customHeight="1">
      <c r="A218" s="1222"/>
      <c r="B218" s="1144"/>
      <c r="C218" s="879"/>
      <c r="D218" s="1153"/>
      <c r="E218" s="907"/>
      <c r="F218" s="1037"/>
      <c r="G218" s="998"/>
      <c r="H218" s="803"/>
      <c r="I218" s="905"/>
      <c r="J218" s="987"/>
    </row>
    <row r="219" spans="1:10" s="902" customFormat="1" ht="14.25" customHeight="1">
      <c r="A219" s="1222"/>
      <c r="C219" s="879"/>
      <c r="D219" s="1036"/>
      <c r="E219" s="909"/>
      <c r="F219" s="879"/>
    </row>
    <row r="220" spans="1:10" s="902" customFormat="1" ht="14.25" customHeight="1">
      <c r="A220" s="1222"/>
      <c r="B220" s="904"/>
      <c r="C220" s="879"/>
      <c r="D220" s="1153"/>
      <c r="E220" s="907"/>
      <c r="F220" s="1037"/>
      <c r="G220" s="998"/>
      <c r="H220" s="803"/>
      <c r="I220" s="905"/>
      <c r="J220" s="987"/>
    </row>
    <row r="221" spans="1:10" s="902" customFormat="1" ht="14.25" customHeight="1">
      <c r="A221" s="1153"/>
      <c r="B221" s="907"/>
      <c r="C221" s="879"/>
      <c r="D221" s="1036"/>
      <c r="E221" s="907"/>
      <c r="F221" s="879"/>
    </row>
    <row r="222" spans="1:10" s="902" customFormat="1" ht="14.25" customHeight="1">
      <c r="A222" s="1222"/>
      <c r="B222" s="904"/>
      <c r="C222" s="879"/>
      <c r="D222" s="1036"/>
      <c r="E222" s="907"/>
    </row>
    <row r="223" spans="1:10" s="902" customFormat="1" ht="14.25" customHeight="1">
      <c r="A223" s="1153"/>
      <c r="B223" s="907"/>
      <c r="C223" s="879"/>
      <c r="D223" s="1036"/>
    </row>
    <row r="224" spans="1:10" s="902" customFormat="1" ht="14.25" customHeight="1">
      <c r="A224" s="1036"/>
      <c r="B224" s="907"/>
      <c r="C224" s="879"/>
      <c r="D224" s="1036"/>
      <c r="E224" s="909"/>
      <c r="F224" s="879"/>
    </row>
    <row r="225" spans="1:12" s="902" customFormat="1" ht="14.25" customHeight="1">
      <c r="A225" s="1147"/>
      <c r="D225" s="1147"/>
      <c r="E225" s="913"/>
      <c r="F225" s="905"/>
    </row>
    <row r="226" spans="1:12" s="902" customFormat="1" ht="14.25" customHeight="1">
      <c r="A226" s="1147"/>
      <c r="B226" s="904"/>
      <c r="C226" s="879"/>
      <c r="D226" s="1147"/>
      <c r="E226" s="904"/>
      <c r="F226" s="879"/>
    </row>
    <row r="227" spans="1:12" s="902" customFormat="1" ht="14.25" customHeight="1">
      <c r="A227" s="1036"/>
      <c r="B227" s="1144"/>
      <c r="C227" s="879"/>
      <c r="D227" s="1153"/>
      <c r="E227" s="907"/>
      <c r="F227" s="879"/>
      <c r="G227" s="814"/>
      <c r="H227" s="1004"/>
      <c r="I227" s="987"/>
      <c r="J227" s="987"/>
      <c r="K227" s="987"/>
      <c r="L227" s="987"/>
    </row>
    <row r="228" spans="1:12" s="902" customFormat="1" ht="14.25" customHeight="1">
      <c r="A228" s="1036"/>
      <c r="B228" s="904"/>
      <c r="C228" s="879"/>
      <c r="D228" s="1036"/>
      <c r="E228" s="1144"/>
      <c r="F228" s="879"/>
      <c r="H228" s="1004"/>
    </row>
    <row r="229" spans="1:12" s="902" customFormat="1" ht="14.25" customHeight="1">
      <c r="A229" s="1222"/>
      <c r="C229" s="879"/>
      <c r="D229" s="1036"/>
      <c r="E229" s="907"/>
      <c r="F229" s="879"/>
      <c r="H229" s="1004"/>
    </row>
    <row r="230" spans="1:12" s="902" customFormat="1" ht="14.25" customHeight="1">
      <c r="A230" s="1153"/>
      <c r="B230" s="904"/>
      <c r="C230" s="879"/>
      <c r="D230" s="1036"/>
      <c r="E230" s="907"/>
      <c r="F230" s="879"/>
      <c r="H230" s="1030"/>
    </row>
    <row r="231" spans="1:12" s="902" customFormat="1" ht="14.25" customHeight="1">
      <c r="A231" s="1036"/>
      <c r="B231" s="1145"/>
      <c r="C231" s="879"/>
      <c r="D231" s="1036"/>
      <c r="E231" s="1144"/>
      <c r="F231" s="879"/>
      <c r="H231" s="1004"/>
    </row>
    <row r="232" spans="1:12" s="902" customFormat="1" ht="14.25" customHeight="1">
      <c r="A232" s="1222"/>
      <c r="B232" s="904"/>
      <c r="C232" s="879"/>
      <c r="D232" s="1036"/>
      <c r="E232" s="907"/>
      <c r="F232" s="879"/>
    </row>
    <row r="233" spans="1:12" s="902" customFormat="1" ht="14.25" customHeight="1">
      <c r="A233" s="1036"/>
      <c r="B233" s="907"/>
      <c r="C233" s="879"/>
      <c r="D233" s="905"/>
      <c r="E233" s="817"/>
      <c r="F233" s="905"/>
      <c r="H233" s="1004"/>
    </row>
    <row r="234" spans="1:12" s="902" customFormat="1" ht="14.25" customHeight="1">
      <c r="A234" s="1036"/>
      <c r="B234" s="907"/>
      <c r="C234" s="879"/>
      <c r="D234" s="1036"/>
      <c r="E234" s="907"/>
      <c r="F234" s="879"/>
      <c r="H234" s="1004"/>
    </row>
    <row r="235" spans="1:12" s="902" customFormat="1" ht="14.25" customHeight="1">
      <c r="A235" s="905"/>
      <c r="B235" s="904"/>
      <c r="C235" s="879"/>
      <c r="D235" s="905"/>
      <c r="E235" s="904"/>
      <c r="F235" s="879"/>
    </row>
    <row r="236" spans="1:12" s="902" customFormat="1" ht="14.25" customHeight="1">
      <c r="A236" s="1147"/>
      <c r="B236" s="904"/>
      <c r="C236" s="879"/>
      <c r="D236" s="1147"/>
      <c r="E236" s="904"/>
      <c r="F236" s="879"/>
    </row>
    <row r="237" spans="1:12" s="902" customFormat="1" ht="14.25" customHeight="1">
      <c r="A237" s="1036"/>
      <c r="B237" s="1144"/>
      <c r="C237" s="879"/>
      <c r="D237" s="1036"/>
      <c r="E237" s="907"/>
      <c r="F237" s="879"/>
    </row>
    <row r="238" spans="1:12" s="902" customFormat="1" ht="14.25" customHeight="1">
      <c r="A238" s="1036"/>
      <c r="B238" s="904"/>
      <c r="C238" s="879"/>
      <c r="D238" s="1036"/>
      <c r="E238" s="1144"/>
      <c r="F238" s="879"/>
    </row>
    <row r="239" spans="1:12" s="902" customFormat="1" ht="14.25" customHeight="1">
      <c r="A239" s="1222"/>
      <c r="B239" s="879"/>
      <c r="C239" s="905"/>
      <c r="D239" s="1036"/>
      <c r="E239" s="907"/>
      <c r="F239" s="879"/>
    </row>
    <row r="240" spans="1:12" s="902" customFormat="1" ht="14.25" customHeight="1">
      <c r="A240" s="1222"/>
      <c r="B240" s="904"/>
      <c r="C240" s="879"/>
      <c r="D240" s="1036"/>
      <c r="E240" s="907"/>
      <c r="F240" s="879"/>
    </row>
    <row r="241" spans="1:21" s="902" customFormat="1" ht="14.25" customHeight="1">
      <c r="A241" s="1036"/>
      <c r="B241" s="907"/>
      <c r="C241" s="879"/>
      <c r="D241" s="1036"/>
      <c r="E241" s="1144"/>
      <c r="F241" s="879"/>
    </row>
    <row r="242" spans="1:21" s="902" customFormat="1" ht="14.25" customHeight="1">
      <c r="A242" s="1036"/>
      <c r="B242" s="904"/>
      <c r="C242" s="879"/>
      <c r="D242" s="1036"/>
      <c r="E242" s="907"/>
      <c r="F242" s="879"/>
    </row>
    <row r="243" spans="1:21" s="902" customFormat="1" ht="14.25" customHeight="1">
      <c r="A243" s="1036"/>
      <c r="B243" s="907"/>
      <c r="C243" s="879"/>
      <c r="D243" s="1036"/>
      <c r="E243" s="904"/>
      <c r="F243" s="879"/>
    </row>
    <row r="244" spans="1:21" s="902" customFormat="1" ht="14.25" customHeight="1">
      <c r="A244" s="1036"/>
      <c r="B244" s="907"/>
      <c r="C244" s="879"/>
      <c r="D244" s="1036"/>
      <c r="E244" s="907"/>
      <c r="F244" s="879"/>
    </row>
    <row r="245" spans="1:21" s="902" customFormat="1" ht="14.25" customHeight="1">
      <c r="A245" s="905"/>
      <c r="B245" s="904"/>
      <c r="C245" s="879"/>
      <c r="D245" s="905"/>
      <c r="E245" s="904"/>
      <c r="F245" s="879"/>
    </row>
    <row r="246" spans="1:21" s="902" customFormat="1" ht="14.25" customHeight="1">
      <c r="A246" s="1147"/>
      <c r="B246" s="904"/>
      <c r="C246" s="879"/>
      <c r="D246" s="1147"/>
      <c r="E246" s="904"/>
      <c r="F246" s="879"/>
    </row>
    <row r="247" spans="1:21" s="902" customFormat="1" ht="14.25" customHeight="1">
      <c r="A247" s="1222"/>
      <c r="B247" s="907"/>
      <c r="C247" s="879"/>
      <c r="D247" s="1222"/>
      <c r="E247" s="907"/>
      <c r="F247" s="879"/>
      <c r="H247" s="1226"/>
      <c r="I247" s="1227"/>
      <c r="J247" s="1227"/>
      <c r="K247" s="1227"/>
      <c r="L247" s="1227"/>
      <c r="M247" s="1227"/>
      <c r="N247" s="1227"/>
      <c r="O247" s="1227"/>
      <c r="P247" s="1227"/>
      <c r="Q247" s="1227"/>
      <c r="R247" s="1227"/>
      <c r="S247" s="1227"/>
      <c r="T247" s="1227"/>
      <c r="U247" s="1227"/>
    </row>
    <row r="248" spans="1:21" s="902" customFormat="1" ht="14.25" customHeight="1">
      <c r="A248" s="1222"/>
      <c r="B248" s="879"/>
      <c r="C248" s="879"/>
      <c r="D248" s="1222"/>
      <c r="E248" s="879"/>
      <c r="F248" s="879"/>
      <c r="H248" s="1227"/>
      <c r="I248" s="1227"/>
      <c r="J248" s="1227"/>
      <c r="K248" s="1227"/>
      <c r="L248" s="1227"/>
      <c r="M248" s="1227"/>
      <c r="N248" s="1227"/>
      <c r="O248" s="1227"/>
      <c r="P248" s="1227"/>
      <c r="Q248" s="1227"/>
      <c r="R248" s="1227"/>
      <c r="S248" s="1227"/>
      <c r="T248" s="1227"/>
      <c r="U248" s="1227"/>
    </row>
    <row r="249" spans="1:21" s="902" customFormat="1" ht="14.25" customHeight="1">
      <c r="A249" s="1222"/>
      <c r="B249" s="907"/>
      <c r="C249" s="879"/>
      <c r="D249" s="1222"/>
      <c r="E249" s="907"/>
      <c r="F249" s="879"/>
      <c r="H249" s="1227"/>
      <c r="I249" s="1227"/>
      <c r="J249" s="1227"/>
      <c r="K249" s="1227"/>
      <c r="L249" s="1227"/>
      <c r="M249" s="1227"/>
      <c r="N249" s="1227"/>
      <c r="O249" s="1227"/>
      <c r="P249" s="1227"/>
      <c r="Q249" s="1227"/>
      <c r="R249" s="1227"/>
      <c r="S249" s="1227"/>
      <c r="T249" s="1227"/>
      <c r="U249" s="1227"/>
    </row>
    <row r="250" spans="1:21" s="902" customFormat="1" ht="14.25" customHeight="1">
      <c r="A250" s="819"/>
      <c r="B250" s="905"/>
      <c r="C250" s="905"/>
      <c r="D250" s="905"/>
      <c r="E250" s="905"/>
      <c r="F250" s="905"/>
      <c r="H250" s="1227"/>
      <c r="I250" s="1227"/>
      <c r="J250" s="1227"/>
      <c r="K250" s="1227"/>
      <c r="L250" s="1227"/>
      <c r="M250" s="1227"/>
      <c r="N250" s="1227"/>
      <c r="O250" s="1227"/>
      <c r="P250" s="1227"/>
      <c r="Q250" s="1227"/>
      <c r="R250" s="1227"/>
      <c r="S250" s="1227"/>
      <c r="T250" s="1227"/>
      <c r="U250" s="1227"/>
    </row>
    <row r="251" spans="1:21" s="902" customFormat="1" ht="14.25" customHeight="1">
      <c r="A251" s="819"/>
      <c r="B251" s="842"/>
      <c r="C251" s="905"/>
      <c r="D251" s="842"/>
      <c r="E251" s="905"/>
      <c r="F251" s="905"/>
    </row>
    <row r="252" spans="1:21" s="902" customFormat="1" ht="14.25" customHeight="1">
      <c r="A252" s="819"/>
      <c r="B252" s="842"/>
      <c r="C252" s="905"/>
      <c r="D252" s="842"/>
      <c r="E252" s="905"/>
      <c r="F252" s="905"/>
    </row>
    <row r="253" spans="1:21" s="902" customFormat="1" ht="14.25" customHeight="1">
      <c r="A253" s="819"/>
      <c r="B253" s="842"/>
      <c r="C253" s="905"/>
      <c r="D253" s="842"/>
      <c r="E253" s="905"/>
      <c r="F253" s="905"/>
    </row>
    <row r="254" spans="1:21" s="902" customFormat="1" ht="14.25" customHeight="1">
      <c r="A254" s="819"/>
      <c r="E254" s="1227"/>
    </row>
    <row r="255" spans="1:21" s="902" customFormat="1" ht="14.25" customHeight="1">
      <c r="E255" s="1227"/>
    </row>
    <row r="256" spans="1:21" s="902" customFormat="1" ht="14.25" customHeight="1">
      <c r="E256" s="1227"/>
    </row>
    <row r="257" spans="5:5" s="902" customFormat="1" ht="14.25" customHeight="1">
      <c r="E257" s="1227"/>
    </row>
    <row r="258" spans="5:5" s="902" customFormat="1" ht="14.25" customHeight="1">
      <c r="E258" s="1227"/>
    </row>
    <row r="259" spans="5:5" ht="14.25" customHeight="1">
      <c r="E259" s="1230"/>
    </row>
    <row r="260" spans="5:5" ht="14.25" customHeight="1">
      <c r="E260" s="1230"/>
    </row>
    <row r="261" spans="5:5" ht="14.25" customHeight="1">
      <c r="E261" s="1230"/>
    </row>
    <row r="262" spans="5:5" ht="14.25" customHeight="1">
      <c r="E262" s="1230"/>
    </row>
  </sheetData>
  <mergeCells count="7">
    <mergeCell ref="B70:C70"/>
    <mergeCell ref="H81:M81"/>
    <mergeCell ref="B4:D4"/>
    <mergeCell ref="B5:C5"/>
    <mergeCell ref="B6:C6"/>
    <mergeCell ref="B26:C26"/>
    <mergeCell ref="E26:F26"/>
  </mergeCells>
  <hyperlinks>
    <hyperlink ref="H7" location="'M&amp;L Granules data'!A1" display="Anmerkung: Berechnung indikative Werte M&amp;L Granules: siehe Tabellenblatt &quot;M&amp;L Granules data&quot;"/>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93"/>
  <sheetViews>
    <sheetView zoomScaleNormal="100" workbookViewId="0"/>
  </sheetViews>
  <sheetFormatPr baseColWidth="10" defaultRowHeight="12.75"/>
  <cols>
    <col min="1" max="1" width="32.28515625" customWidth="1"/>
    <col min="2" max="2" width="14.42578125" customWidth="1"/>
    <col min="3" max="3" width="17.28515625" customWidth="1"/>
    <col min="4" max="4" width="28.7109375" customWidth="1"/>
    <col min="5" max="5" width="15" style="406" customWidth="1"/>
    <col min="6" max="6" width="15" customWidth="1"/>
    <col min="7" max="7" width="5.5703125" customWidth="1"/>
    <col min="8" max="8" width="13.140625" customWidth="1"/>
    <col min="9" max="9" width="35.5703125" customWidth="1"/>
  </cols>
  <sheetData>
    <row r="1" spans="1:13" ht="15">
      <c r="A1" s="1" t="s">
        <v>0</v>
      </c>
      <c r="B1" s="321"/>
      <c r="C1" s="17"/>
      <c r="D1" s="3"/>
      <c r="H1" s="925" t="s">
        <v>382</v>
      </c>
      <c r="J1" s="276"/>
    </row>
    <row r="2" spans="1:13" ht="15">
      <c r="A2" s="1" t="s">
        <v>1</v>
      </c>
      <c r="B2" s="4" t="s">
        <v>478</v>
      </c>
      <c r="D2" s="3"/>
      <c r="H2" s="157"/>
    </row>
    <row r="3" spans="1:13" ht="15.75" thickBot="1">
      <c r="A3" s="1"/>
      <c r="B3" s="1" t="s">
        <v>479</v>
      </c>
      <c r="C3" s="2"/>
      <c r="D3" s="3"/>
      <c r="H3" s="157" t="s">
        <v>467</v>
      </c>
    </row>
    <row r="4" spans="1:13" ht="15">
      <c r="A4" s="19"/>
      <c r="B4" s="1339" t="s">
        <v>2</v>
      </c>
      <c r="C4" s="1340"/>
      <c r="D4" s="1341"/>
      <c r="E4" s="57" t="s">
        <v>3</v>
      </c>
      <c r="F4" s="55"/>
      <c r="H4" s="157" t="s">
        <v>463</v>
      </c>
      <c r="K4" s="410"/>
    </row>
    <row r="5" spans="1:13" ht="14.25">
      <c r="A5" s="20" t="s">
        <v>21</v>
      </c>
      <c r="B5" s="1342" t="s">
        <v>4</v>
      </c>
      <c r="C5" s="1343"/>
      <c r="D5" s="407" t="s">
        <v>66</v>
      </c>
      <c r="E5" s="408" t="s">
        <v>5</v>
      </c>
      <c r="F5" s="409" t="s">
        <v>6</v>
      </c>
      <c r="H5" s="1049" t="s">
        <v>386</v>
      </c>
      <c r="L5" s="410"/>
      <c r="M5" s="11"/>
    </row>
    <row r="6" spans="1:13" ht="14.25">
      <c r="A6" s="22"/>
      <c r="B6" s="1344" t="s">
        <v>8</v>
      </c>
      <c r="C6" s="1345"/>
      <c r="D6" s="411" t="s">
        <v>8</v>
      </c>
      <c r="E6" s="1089" t="s">
        <v>8</v>
      </c>
      <c r="F6" s="1078" t="s">
        <v>8</v>
      </c>
      <c r="H6" s="1049" t="s">
        <v>392</v>
      </c>
    </row>
    <row r="7" spans="1:13" ht="14.25">
      <c r="A7" s="24" t="s">
        <v>149</v>
      </c>
      <c r="B7" s="1347"/>
      <c r="C7" s="1348"/>
      <c r="D7" s="451"/>
      <c r="E7" s="1081"/>
      <c r="F7" s="453"/>
      <c r="I7" s="157"/>
    </row>
    <row r="8" spans="1:13" ht="15.75">
      <c r="A8" s="24" t="s">
        <v>150</v>
      </c>
      <c r="B8" s="1349" t="s">
        <v>31</v>
      </c>
      <c r="C8" s="1350"/>
      <c r="D8" s="451"/>
      <c r="E8" s="452" t="s">
        <v>31</v>
      </c>
      <c r="F8" s="453"/>
      <c r="I8" s="1131"/>
    </row>
    <row r="9" spans="1:13" ht="14.25">
      <c r="A9" s="24" t="s">
        <v>236</v>
      </c>
      <c r="B9" s="1347"/>
      <c r="C9" s="1348"/>
      <c r="D9" s="451"/>
      <c r="E9" s="1081"/>
      <c r="F9" s="453"/>
    </row>
    <row r="10" spans="1:13" ht="14.25">
      <c r="A10" s="24" t="s">
        <v>237</v>
      </c>
      <c r="B10" s="1349" t="s">
        <v>31</v>
      </c>
      <c r="C10" s="1350"/>
      <c r="D10" s="451"/>
      <c r="E10" s="452" t="s">
        <v>31</v>
      </c>
      <c r="F10" s="453"/>
    </row>
    <row r="11" spans="1:13" ht="14.25">
      <c r="A11" s="454" t="s">
        <v>231</v>
      </c>
      <c r="B11" s="1079" t="s">
        <v>20</v>
      </c>
      <c r="C11" s="455"/>
      <c r="D11" s="456" t="s">
        <v>20</v>
      </c>
      <c r="E11" s="1083"/>
      <c r="F11" s="458"/>
    </row>
    <row r="12" spans="1:13" ht="14.25">
      <c r="A12" s="454" t="s">
        <v>232</v>
      </c>
      <c r="B12" s="1079"/>
      <c r="C12" s="693"/>
      <c r="D12" s="456"/>
      <c r="E12" s="1083"/>
      <c r="F12" s="458"/>
    </row>
    <row r="13" spans="1:13" ht="14.25">
      <c r="A13" s="454" t="s">
        <v>233</v>
      </c>
      <c r="B13" s="1079"/>
      <c r="C13" s="693"/>
      <c r="D13" s="456"/>
      <c r="E13" s="1083"/>
      <c r="F13" s="458"/>
    </row>
    <row r="14" spans="1:13" ht="15" thickBot="1">
      <c r="A14" s="459" t="s">
        <v>234</v>
      </c>
      <c r="B14" s="1082"/>
      <c r="C14" s="460"/>
      <c r="D14" s="461"/>
      <c r="E14" s="1085" t="s">
        <v>20</v>
      </c>
      <c r="F14" s="463" t="s">
        <v>20</v>
      </c>
    </row>
    <row r="15" spans="1:13" ht="14.25">
      <c r="A15" s="6"/>
      <c r="B15" s="6"/>
      <c r="C15" s="6"/>
      <c r="D15" s="6"/>
      <c r="E15" s="7"/>
      <c r="F15" s="618"/>
      <c r="G15" s="618"/>
    </row>
    <row r="16" spans="1:13" s="8" customFormat="1">
      <c r="A16" s="170" t="s">
        <v>9</v>
      </c>
      <c r="B16" s="695"/>
      <c r="C16" s="622"/>
      <c r="D16" s="622"/>
      <c r="E16" s="622"/>
      <c r="F16" s="622"/>
    </row>
    <row r="17" spans="1:16" s="8" customFormat="1">
      <c r="A17" s="631" t="s">
        <v>30</v>
      </c>
      <c r="B17" s="349" t="s">
        <v>52</v>
      </c>
      <c r="C17" s="350"/>
      <c r="D17" s="696"/>
      <c r="E17" s="589" t="s">
        <v>67</v>
      </c>
      <c r="F17" s="589" t="s">
        <v>54</v>
      </c>
      <c r="G17" s="811" t="s">
        <v>59</v>
      </c>
      <c r="H17" s="875"/>
      <c r="I17" s="875"/>
      <c r="J17" s="875"/>
      <c r="K17" s="812" t="s">
        <v>62</v>
      </c>
      <c r="L17" s="875"/>
      <c r="M17" s="875"/>
      <c r="N17" s="875"/>
      <c r="O17" s="812" t="s">
        <v>409</v>
      </c>
      <c r="P17" s="875"/>
    </row>
    <row r="18" spans="1:16" s="8" customFormat="1">
      <c r="A18" s="631" t="s">
        <v>53</v>
      </c>
      <c r="B18" s="351" t="s">
        <v>26</v>
      </c>
      <c r="C18" s="352"/>
      <c r="D18" s="697" t="s">
        <v>60</v>
      </c>
      <c r="E18" s="592">
        <v>1</v>
      </c>
      <c r="F18" s="593" t="s">
        <v>139</v>
      </c>
      <c r="G18" s="1031">
        <v>1</v>
      </c>
      <c r="H18" s="877" t="s">
        <v>139</v>
      </c>
      <c r="I18" s="875"/>
      <c r="J18" s="875"/>
      <c r="K18" s="960">
        <v>1</v>
      </c>
      <c r="L18" s="887" t="s">
        <v>55</v>
      </c>
      <c r="M18" s="1029" t="s">
        <v>20</v>
      </c>
      <c r="N18" s="875"/>
      <c r="O18" s="960">
        <v>1</v>
      </c>
      <c r="P18" s="887" t="s">
        <v>55</v>
      </c>
    </row>
    <row r="19" spans="1:16" s="618" customFormat="1">
      <c r="A19" s="43" t="s">
        <v>48</v>
      </c>
      <c r="B19" s="351" t="s">
        <v>26</v>
      </c>
      <c r="C19" s="634" t="s">
        <v>20</v>
      </c>
      <c r="D19" s="731" t="s">
        <v>273</v>
      </c>
      <c r="E19" s="596">
        <v>0.2</v>
      </c>
      <c r="F19" s="593" t="s">
        <v>58</v>
      </c>
      <c r="G19" s="875"/>
      <c r="H19" s="877" t="s">
        <v>429</v>
      </c>
      <c r="I19" s="877"/>
      <c r="J19" s="875"/>
      <c r="K19" s="963">
        <v>0.2</v>
      </c>
      <c r="L19" s="887" t="s">
        <v>426</v>
      </c>
      <c r="M19" s="877" t="s">
        <v>389</v>
      </c>
      <c r="N19" s="875"/>
      <c r="O19" s="960">
        <v>0.1</v>
      </c>
      <c r="P19" s="877" t="s">
        <v>61</v>
      </c>
    </row>
    <row r="20" spans="1:16" s="618" customFormat="1">
      <c r="A20" s="631" t="s">
        <v>49</v>
      </c>
      <c r="B20" s="351" t="s">
        <v>26</v>
      </c>
      <c r="C20" s="634"/>
      <c r="D20" s="732" t="s">
        <v>193</v>
      </c>
      <c r="E20" s="594">
        <v>0.1</v>
      </c>
      <c r="F20" s="595" t="s">
        <v>61</v>
      </c>
      <c r="G20" s="1031">
        <v>10</v>
      </c>
      <c r="H20" s="877" t="s">
        <v>423</v>
      </c>
      <c r="I20" s="1198"/>
      <c r="J20" s="1198"/>
      <c r="K20" s="963">
        <v>0.1</v>
      </c>
      <c r="L20" s="887" t="s">
        <v>427</v>
      </c>
      <c r="M20" s="877"/>
      <c r="N20" s="875"/>
      <c r="O20" s="875"/>
      <c r="P20" s="875"/>
    </row>
    <row r="21" spans="1:16" s="618" customFormat="1">
      <c r="A21" s="631" t="s">
        <v>50</v>
      </c>
      <c r="B21" s="351" t="s">
        <v>26</v>
      </c>
      <c r="C21" s="634"/>
      <c r="D21" s="698"/>
      <c r="G21" s="1031">
        <v>20</v>
      </c>
      <c r="H21" s="877" t="s">
        <v>424</v>
      </c>
      <c r="I21" s="902"/>
      <c r="J21" s="902"/>
      <c r="K21" s="963">
        <v>0.05</v>
      </c>
      <c r="L21" s="887" t="s">
        <v>428</v>
      </c>
      <c r="M21" s="877"/>
      <c r="N21" s="875"/>
      <c r="O21" s="887"/>
      <c r="P21" s="877"/>
    </row>
    <row r="22" spans="1:16" s="8" customFormat="1">
      <c r="A22" s="631" t="s">
        <v>157</v>
      </c>
      <c r="B22" s="351" t="s">
        <v>26</v>
      </c>
      <c r="C22" s="352"/>
      <c r="D22" s="698"/>
      <c r="E22" s="628"/>
      <c r="F22" s="628"/>
      <c r="G22" s="1031">
        <v>40</v>
      </c>
      <c r="H22" s="877" t="s">
        <v>425</v>
      </c>
      <c r="I22" s="902"/>
      <c r="J22" s="902"/>
      <c r="K22" s="875"/>
      <c r="L22" s="875"/>
      <c r="M22" s="875"/>
      <c r="N22" s="875"/>
      <c r="O22" s="887"/>
      <c r="P22" s="877"/>
    </row>
    <row r="23" spans="1:16" s="8" customFormat="1">
      <c r="A23" s="647" t="s">
        <v>182</v>
      </c>
      <c r="B23" s="591"/>
      <c r="C23" s="354" t="s">
        <v>45</v>
      </c>
      <c r="D23" s="698"/>
      <c r="E23" s="628"/>
      <c r="F23" s="628"/>
      <c r="G23" s="101"/>
      <c r="H23" s="96"/>
      <c r="I23" s="14"/>
      <c r="J23" s="97"/>
      <c r="K23" s="14"/>
      <c r="L23" s="618"/>
      <c r="N23" s="14"/>
    </row>
    <row r="24" spans="1:16" s="8" customFormat="1">
      <c r="A24" s="647" t="s">
        <v>100</v>
      </c>
      <c r="B24" s="591"/>
      <c r="C24" s="413" t="s">
        <v>176</v>
      </c>
      <c r="D24" s="698"/>
      <c r="E24" s="134"/>
      <c r="F24" s="134"/>
      <c r="G24" s="101"/>
      <c r="H24" s="96"/>
      <c r="I24" s="14"/>
      <c r="J24" s="97"/>
      <c r="K24" s="14"/>
      <c r="N24" s="14"/>
    </row>
    <row r="25" spans="1:16" s="8" customFormat="1">
      <c r="A25" s="872" t="s">
        <v>293</v>
      </c>
      <c r="B25" s="591"/>
      <c r="C25" s="413" t="s">
        <v>294</v>
      </c>
      <c r="D25" s="698"/>
      <c r="E25" s="134"/>
      <c r="F25" s="134"/>
      <c r="G25" s="101"/>
      <c r="H25" s="96"/>
      <c r="I25" s="14"/>
      <c r="J25" s="623"/>
      <c r="K25" s="619"/>
      <c r="N25" s="14"/>
    </row>
    <row r="26" spans="1:16" s="8" customFormat="1">
      <c r="A26" s="647" t="s">
        <v>181</v>
      </c>
      <c r="B26" s="591">
        <f>B24*B25</f>
        <v>0</v>
      </c>
      <c r="C26" s="430" t="s">
        <v>180</v>
      </c>
      <c r="D26" s="698"/>
      <c r="E26" s="134"/>
      <c r="F26" s="134"/>
      <c r="H26" s="445" t="s">
        <v>464</v>
      </c>
      <c r="N26" s="14"/>
    </row>
    <row r="27" spans="1:16" s="618" customFormat="1">
      <c r="A27" s="647"/>
      <c r="B27" s="691"/>
      <c r="C27" s="692"/>
      <c r="D27" s="622"/>
      <c r="E27" s="622"/>
      <c r="F27" s="622"/>
      <c r="H27" s="445"/>
    </row>
    <row r="28" spans="1:16" s="8" customFormat="1">
      <c r="A28" s="652" t="s">
        <v>22</v>
      </c>
      <c r="B28" s="136"/>
      <c r="C28" s="580"/>
      <c r="D28" s="581"/>
      <c r="E28" s="582"/>
      <c r="F28" s="136" t="s">
        <v>20</v>
      </c>
    </row>
    <row r="29" spans="1:16" s="8" customFormat="1" ht="13.5" thickBot="1">
      <c r="A29" s="71" t="s">
        <v>10</v>
      </c>
      <c r="B29" s="72" t="s">
        <v>2</v>
      </c>
      <c r="C29" s="583"/>
      <c r="D29" s="85" t="s">
        <v>10</v>
      </c>
      <c r="E29" s="74" t="s">
        <v>3</v>
      </c>
      <c r="F29" s="584"/>
    </row>
    <row r="30" spans="1:16" s="8" customFormat="1" ht="25.5">
      <c r="A30" s="46" t="s">
        <v>65</v>
      </c>
      <c r="B30" s="29"/>
      <c r="C30" s="28"/>
      <c r="D30" s="140" t="s">
        <v>65</v>
      </c>
      <c r="E30" s="45"/>
      <c r="F30" s="45"/>
    </row>
    <row r="31" spans="1:16" s="8" customFormat="1" ht="12.75" customHeight="1">
      <c r="A31" s="866" t="s">
        <v>14</v>
      </c>
      <c r="B31" s="1098">
        <v>0.01</v>
      </c>
      <c r="C31" s="885"/>
      <c r="D31" s="64" t="s">
        <v>33</v>
      </c>
      <c r="E31" s="625">
        <f>B34</f>
        <v>0</v>
      </c>
      <c r="F31" s="45" t="s">
        <v>18</v>
      </c>
    </row>
    <row r="32" spans="1:16" s="8" customFormat="1" ht="12.75" customHeight="1">
      <c r="A32" s="414" t="s">
        <v>42</v>
      </c>
      <c r="B32" s="1346" t="s">
        <v>41</v>
      </c>
      <c r="C32" s="1338"/>
      <c r="D32" s="298" t="s">
        <v>56</v>
      </c>
      <c r="E32" s="600">
        <f>E$18</f>
        <v>1</v>
      </c>
      <c r="F32" s="597"/>
    </row>
    <row r="33" spans="1:17" s="8" customFormat="1" ht="15">
      <c r="A33" s="429" t="s">
        <v>102</v>
      </c>
      <c r="B33" s="440">
        <v>0.73</v>
      </c>
      <c r="C33" s="272" t="s">
        <v>103</v>
      </c>
      <c r="D33" s="414" t="s">
        <v>34</v>
      </c>
      <c r="E33" s="625">
        <f>E31/E32</f>
        <v>0</v>
      </c>
      <c r="F33" s="45" t="s">
        <v>18</v>
      </c>
      <c r="H33" s="445"/>
      <c r="I33" s="416"/>
      <c r="J33" s="417"/>
      <c r="K33" s="418"/>
      <c r="L33" s="418"/>
      <c r="M33" s="419"/>
    </row>
    <row r="34" spans="1:17" s="8" customFormat="1" ht="12.75" customHeight="1">
      <c r="A34" s="638" t="s">
        <v>183</v>
      </c>
      <c r="B34" s="625">
        <f>B33*B$26*B31</f>
        <v>0</v>
      </c>
      <c r="C34" s="48" t="s">
        <v>18</v>
      </c>
      <c r="D34" s="414"/>
      <c r="E34" s="50"/>
      <c r="F34" s="14"/>
      <c r="G34" s="9"/>
      <c r="H34" s="9"/>
      <c r="I34" s="9"/>
      <c r="J34" s="9"/>
      <c r="K34" s="9"/>
    </row>
    <row r="35" spans="1:17" s="8" customFormat="1">
      <c r="A35" s="414"/>
      <c r="B35" s="162"/>
      <c r="C35" s="585"/>
      <c r="D35" s="414"/>
      <c r="E35" s="50"/>
      <c r="F35" s="45"/>
      <c r="G35" s="9"/>
      <c r="H35" s="9"/>
      <c r="I35" s="9"/>
      <c r="J35" s="9"/>
      <c r="K35" s="9"/>
    </row>
    <row r="36" spans="1:17" s="8" customFormat="1">
      <c r="A36" s="420" t="s">
        <v>12</v>
      </c>
      <c r="B36" s="610" t="s">
        <v>31</v>
      </c>
      <c r="C36" s="442"/>
      <c r="D36" s="421" t="s">
        <v>12</v>
      </c>
      <c r="E36" s="610" t="s">
        <v>31</v>
      </c>
      <c r="F36" s="443"/>
      <c r="G36" s="9"/>
      <c r="H36" s="9"/>
      <c r="I36" s="9"/>
      <c r="J36" s="9"/>
      <c r="K36" s="9"/>
    </row>
    <row r="37" spans="1:17" s="8" customFormat="1">
      <c r="A37" s="32"/>
      <c r="B37" s="443"/>
      <c r="C37" s="48"/>
      <c r="D37" s="414"/>
      <c r="E37" s="443"/>
      <c r="F37" s="45"/>
      <c r="G37" s="9"/>
      <c r="H37" s="9"/>
      <c r="I37" s="9"/>
      <c r="J37" s="9"/>
      <c r="K37" s="9"/>
    </row>
    <row r="38" spans="1:17" s="8" customFormat="1">
      <c r="A38" s="636" t="s">
        <v>13</v>
      </c>
      <c r="B38" s="637"/>
      <c r="C38" s="644"/>
      <c r="D38" s="636" t="s">
        <v>13</v>
      </c>
      <c r="E38" s="423"/>
      <c r="F38" s="587"/>
      <c r="G38" s="9"/>
      <c r="H38" s="9"/>
      <c r="I38" s="9"/>
      <c r="J38" s="9"/>
      <c r="K38" s="9"/>
    </row>
    <row r="39" spans="1:17" s="8" customFormat="1" ht="24">
      <c r="A39" s="640" t="s">
        <v>184</v>
      </c>
      <c r="B39" s="616">
        <f>B34</f>
        <v>0</v>
      </c>
      <c r="C39" s="621" t="str">
        <f>C34</f>
        <v>mg a.s.</v>
      </c>
      <c r="D39" s="640" t="s">
        <v>185</v>
      </c>
      <c r="E39" s="616">
        <f>E33</f>
        <v>0</v>
      </c>
      <c r="F39" s="45" t="s">
        <v>18</v>
      </c>
      <c r="G39" s="9"/>
      <c r="H39" s="9"/>
      <c r="I39" s="9"/>
      <c r="J39" s="9"/>
      <c r="K39" s="9"/>
    </row>
    <row r="40" spans="1:17" s="8" customFormat="1" ht="24">
      <c r="A40" s="441" t="s">
        <v>141</v>
      </c>
      <c r="B40" s="133" t="str">
        <f>B36</f>
        <v>not expected</v>
      </c>
      <c r="C40" s="48"/>
      <c r="D40" s="441" t="s">
        <v>142</v>
      </c>
      <c r="E40" s="133" t="str">
        <f>E36</f>
        <v>not expected</v>
      </c>
      <c r="F40" s="45"/>
      <c r="G40" s="9"/>
      <c r="H40" s="9"/>
      <c r="I40" s="9"/>
      <c r="J40" s="9"/>
      <c r="K40" s="9"/>
      <c r="L40" s="165"/>
      <c r="M40" s="47"/>
      <c r="N40" s="45"/>
      <c r="O40" s="415"/>
      <c r="P40" s="625"/>
      <c r="Q40" s="45"/>
    </row>
    <row r="41" spans="1:17" s="8" customFormat="1">
      <c r="A41" s="32"/>
      <c r="B41" s="37"/>
      <c r="C41" s="28"/>
      <c r="D41" s="414"/>
      <c r="E41" s="47"/>
      <c r="F41" s="45"/>
      <c r="G41" s="9"/>
      <c r="H41" s="9"/>
      <c r="I41" s="9"/>
      <c r="J41" s="9"/>
      <c r="K41" s="9"/>
      <c r="L41" s="415"/>
      <c r="M41" s="47"/>
      <c r="N41" s="45"/>
      <c r="O41" s="415"/>
      <c r="P41" s="1122"/>
      <c r="Q41" s="1122"/>
    </row>
    <row r="42" spans="1:17" s="8" customFormat="1" ht="13.5" thickBot="1">
      <c r="A42" s="71" t="s">
        <v>11</v>
      </c>
      <c r="B42" s="208" t="s">
        <v>2</v>
      </c>
      <c r="C42" s="598"/>
      <c r="D42" s="424" t="s">
        <v>11</v>
      </c>
      <c r="E42" s="151" t="s">
        <v>3</v>
      </c>
      <c r="F42" s="599"/>
      <c r="G42" s="9"/>
      <c r="H42" s="9"/>
      <c r="I42" s="615"/>
      <c r="J42" s="9"/>
      <c r="K42" s="9"/>
      <c r="L42" s="1051"/>
      <c r="M42" s="1121"/>
      <c r="N42" s="879"/>
      <c r="O42" s="165"/>
      <c r="P42" s="502"/>
      <c r="Q42" s="45"/>
    </row>
    <row r="43" spans="1:17" s="8" customFormat="1" ht="25.5">
      <c r="A43" s="425" t="s">
        <v>65</v>
      </c>
      <c r="B43" s="37"/>
      <c r="C43" s="28"/>
      <c r="D43" s="46" t="s">
        <v>65</v>
      </c>
      <c r="E43" s="47"/>
      <c r="F43" s="45"/>
      <c r="G43" s="11" t="s">
        <v>20</v>
      </c>
      <c r="H43" s="11"/>
      <c r="I43" s="11"/>
      <c r="J43" s="9"/>
      <c r="K43" s="9"/>
      <c r="L43" s="1051"/>
      <c r="M43" s="639"/>
      <c r="N43" s="45"/>
      <c r="O43" s="165"/>
      <c r="P43" s="502"/>
      <c r="Q43" s="45"/>
    </row>
    <row r="44" spans="1:17" s="8" customFormat="1">
      <c r="A44" s="866" t="s">
        <v>14</v>
      </c>
      <c r="B44" s="1098">
        <v>0.01</v>
      </c>
      <c r="C44" s="885"/>
      <c r="D44" s="154" t="s">
        <v>35</v>
      </c>
      <c r="E44" s="60">
        <f>B47</f>
        <v>0</v>
      </c>
      <c r="F44" s="45" t="s">
        <v>18</v>
      </c>
      <c r="G44" s="11" t="s">
        <v>20</v>
      </c>
      <c r="H44" s="11"/>
      <c r="I44" s="11"/>
      <c r="J44" s="9"/>
      <c r="K44" s="9"/>
      <c r="L44" s="415"/>
      <c r="M44" s="625"/>
      <c r="N44" s="45"/>
      <c r="O44" s="1123"/>
      <c r="P44" s="1122"/>
      <c r="Q44" s="1122"/>
    </row>
    <row r="45" spans="1:17" s="8" customFormat="1">
      <c r="A45" s="414" t="s">
        <v>42</v>
      </c>
      <c r="B45" s="1337" t="s">
        <v>41</v>
      </c>
      <c r="C45" s="1338"/>
      <c r="D45" s="34" t="s">
        <v>25</v>
      </c>
      <c r="E45" s="597">
        <f>$E$20</f>
        <v>0.1</v>
      </c>
      <c r="F45" s="597" t="s">
        <v>20</v>
      </c>
      <c r="G45" s="121"/>
      <c r="H45" s="118"/>
      <c r="I45" s="119"/>
      <c r="J45" s="9"/>
      <c r="K45" s="9"/>
      <c r="L45" s="165"/>
      <c r="M45" s="639"/>
      <c r="N45" s="45"/>
      <c r="O45" s="415"/>
      <c r="P45" s="625"/>
      <c r="Q45" s="45"/>
    </row>
    <row r="46" spans="1:17" s="8" customFormat="1" ht="24">
      <c r="A46" s="429" t="s">
        <v>177</v>
      </c>
      <c r="B46" s="440">
        <v>1328</v>
      </c>
      <c r="C46" s="272" t="s">
        <v>103</v>
      </c>
      <c r="D46" s="154" t="s">
        <v>16</v>
      </c>
      <c r="E46" s="60">
        <f>E44*E45</f>
        <v>0</v>
      </c>
      <c r="F46" s="45" t="s">
        <v>18</v>
      </c>
      <c r="G46" s="9"/>
      <c r="H46" s="445"/>
      <c r="I46" s="119"/>
      <c r="J46" s="9"/>
      <c r="K46" s="9"/>
      <c r="L46" s="415"/>
      <c r="M46" s="625"/>
      <c r="N46" s="45"/>
      <c r="O46" s="415"/>
      <c r="P46" s="625"/>
      <c r="Q46" s="45"/>
    </row>
    <row r="47" spans="1:17" s="8" customFormat="1">
      <c r="A47" s="414" t="s">
        <v>35</v>
      </c>
      <c r="B47" s="60">
        <f>B46*B$26*B44</f>
        <v>0</v>
      </c>
      <c r="C47" s="48" t="s">
        <v>179</v>
      </c>
      <c r="D47" s="63" t="s">
        <v>17</v>
      </c>
      <c r="E47" s="60">
        <f>B49</f>
        <v>0</v>
      </c>
      <c r="F47" s="45" t="s">
        <v>18</v>
      </c>
      <c r="G47" s="9"/>
      <c r="H47" s="9"/>
      <c r="I47" s="416"/>
      <c r="J47" s="9"/>
      <c r="K47" s="9"/>
      <c r="L47" s="415"/>
      <c r="M47" s="625"/>
      <c r="N47" s="45"/>
      <c r="O47" s="415"/>
      <c r="P47" s="625"/>
      <c r="Q47" s="45"/>
    </row>
    <row r="48" spans="1:17" s="8" customFormat="1" ht="24">
      <c r="A48" s="414" t="s">
        <v>178</v>
      </c>
      <c r="B48" s="440">
        <v>2580</v>
      </c>
      <c r="C48" s="272" t="s">
        <v>103</v>
      </c>
      <c r="D48" s="298" t="s">
        <v>57</v>
      </c>
      <c r="E48" s="597">
        <f>E$19</f>
        <v>0.2</v>
      </c>
      <c r="F48" s="597" t="s">
        <v>20</v>
      </c>
      <c r="G48"/>
      <c r="H48" s="445"/>
      <c r="I48"/>
      <c r="J48" s="11"/>
      <c r="K48" s="9"/>
      <c r="L48" s="415"/>
      <c r="M48" s="45"/>
      <c r="N48" s="45"/>
      <c r="O48" s="415"/>
      <c r="P48" s="625"/>
      <c r="Q48" s="45"/>
    </row>
    <row r="49" spans="1:12" s="8" customFormat="1">
      <c r="A49" s="414" t="s">
        <v>17</v>
      </c>
      <c r="B49" s="625">
        <f>B48*B$26*B44</f>
        <v>0</v>
      </c>
      <c r="C49" s="48" t="s">
        <v>179</v>
      </c>
      <c r="D49" s="63" t="s">
        <v>27</v>
      </c>
      <c r="E49" s="60">
        <f>E47*E48</f>
        <v>0</v>
      </c>
      <c r="F49" s="45" t="s">
        <v>18</v>
      </c>
      <c r="G49" s="9"/>
      <c r="H49" s="9"/>
      <c r="I49" s="11"/>
      <c r="J49" s="119"/>
      <c r="K49" s="119"/>
      <c r="L49" s="120"/>
    </row>
    <row r="50" spans="1:12">
      <c r="A50" s="154" t="s">
        <v>28</v>
      </c>
      <c r="B50" s="588">
        <f>B47+B49</f>
        <v>0</v>
      </c>
      <c r="C50" s="48" t="s">
        <v>179</v>
      </c>
      <c r="D50" s="63" t="s">
        <v>36</v>
      </c>
      <c r="E50" s="60">
        <f>E46+E49</f>
        <v>0</v>
      </c>
      <c r="F50" s="45" t="s">
        <v>18</v>
      </c>
      <c r="G50" s="9"/>
      <c r="H50" s="9"/>
      <c r="I50" s="11"/>
      <c r="J50" s="119"/>
      <c r="K50" s="11"/>
    </row>
    <row r="51" spans="1:12">
      <c r="A51" s="154"/>
      <c r="B51" s="588"/>
      <c r="C51" s="48"/>
      <c r="D51" s="154"/>
      <c r="E51" s="60"/>
      <c r="F51" s="45"/>
      <c r="G51" s="9"/>
      <c r="H51" s="9"/>
      <c r="I51" s="416"/>
      <c r="J51" s="11"/>
      <c r="K51" s="11"/>
    </row>
    <row r="52" spans="1:12">
      <c r="A52" s="426" t="s">
        <v>12</v>
      </c>
      <c r="B52" s="47"/>
      <c r="C52" s="624"/>
      <c r="D52" s="426" t="s">
        <v>12</v>
      </c>
      <c r="E52" s="625"/>
      <c r="F52" s="45"/>
      <c r="G52" s="9"/>
      <c r="H52" s="9"/>
      <c r="I52" s="11"/>
    </row>
    <row r="53" spans="1:12">
      <c r="A53" s="900" t="s">
        <v>14</v>
      </c>
      <c r="B53" s="884">
        <v>0.01</v>
      </c>
      <c r="C53" s="885"/>
      <c r="D53" s="896" t="s">
        <v>35</v>
      </c>
      <c r="E53" s="907">
        <f>B57</f>
        <v>7.1739999999999995</v>
      </c>
      <c r="F53" s="879" t="s">
        <v>18</v>
      </c>
      <c r="G53" s="11"/>
      <c r="H53" s="11"/>
      <c r="I53" s="11"/>
      <c r="J53" s="11"/>
    </row>
    <row r="54" spans="1:12">
      <c r="A54" s="900" t="s">
        <v>104</v>
      </c>
      <c r="B54" s="868">
        <v>20</v>
      </c>
      <c r="C54" s="885" t="s">
        <v>15</v>
      </c>
      <c r="D54" s="908" t="s">
        <v>25</v>
      </c>
      <c r="E54" s="884">
        <f>E$20</f>
        <v>0.1</v>
      </c>
      <c r="F54" s="892" t="s">
        <v>20</v>
      </c>
      <c r="G54" s="121"/>
      <c r="H54" s="1050" t="s">
        <v>465</v>
      </c>
      <c r="I54" s="119"/>
      <c r="J54" s="11"/>
    </row>
    <row r="55" spans="1:12">
      <c r="A55" s="866" t="s">
        <v>42</v>
      </c>
      <c r="B55" s="1328" t="s">
        <v>140</v>
      </c>
      <c r="C55" s="1329"/>
      <c r="D55" s="896" t="s">
        <v>16</v>
      </c>
      <c r="E55" s="907">
        <f>E53*E54</f>
        <v>0.71740000000000004</v>
      </c>
      <c r="F55" s="879" t="s">
        <v>18</v>
      </c>
      <c r="G55" s="9"/>
      <c r="I55" s="119"/>
      <c r="J55" s="11"/>
    </row>
    <row r="56" spans="1:12">
      <c r="A56" s="866" t="s">
        <v>334</v>
      </c>
      <c r="B56" s="868">
        <v>35.869999999999997</v>
      </c>
      <c r="C56" s="885" t="s">
        <v>221</v>
      </c>
      <c r="D56" s="896" t="s">
        <v>17</v>
      </c>
      <c r="E56" s="907">
        <f>B59</f>
        <v>3.8560000000000003</v>
      </c>
      <c r="F56" s="879" t="s">
        <v>18</v>
      </c>
      <c r="G56" s="9" t="s">
        <v>20</v>
      </c>
      <c r="H56" s="9"/>
      <c r="I56" s="11"/>
      <c r="J56" s="11"/>
    </row>
    <row r="57" spans="1:12" s="8" customFormat="1">
      <c r="A57" s="900" t="s">
        <v>35</v>
      </c>
      <c r="B57" s="911">
        <f>B56*B53*B54</f>
        <v>7.1739999999999995</v>
      </c>
      <c r="C57" s="885" t="s">
        <v>18</v>
      </c>
      <c r="D57" s="908" t="s">
        <v>57</v>
      </c>
      <c r="E57" s="884">
        <f>E$19</f>
        <v>0.2</v>
      </c>
      <c r="F57" s="892"/>
      <c r="G57"/>
      <c r="H57"/>
      <c r="I57"/>
      <c r="J57" s="11"/>
      <c r="K57" s="9"/>
    </row>
    <row r="58" spans="1:12" s="8" customFormat="1">
      <c r="A58" s="900" t="s">
        <v>335</v>
      </c>
      <c r="B58" s="868">
        <v>19.28</v>
      </c>
      <c r="C58" s="885" t="s">
        <v>221</v>
      </c>
      <c r="D58" s="896" t="s">
        <v>27</v>
      </c>
      <c r="E58" s="907">
        <f>E56*E57</f>
        <v>0.77120000000000011</v>
      </c>
      <c r="F58" s="879" t="s">
        <v>18</v>
      </c>
      <c r="G58"/>
      <c r="H58"/>
      <c r="I58"/>
      <c r="J58" s="119"/>
      <c r="K58" s="119"/>
      <c r="L58" s="120"/>
    </row>
    <row r="59" spans="1:12" ht="12.75" customHeight="1">
      <c r="A59" s="900" t="s">
        <v>17</v>
      </c>
      <c r="B59" s="907">
        <f>B58*B54*B53</f>
        <v>3.8560000000000003</v>
      </c>
      <c r="C59" s="885" t="s">
        <v>81</v>
      </c>
      <c r="D59" s="896"/>
      <c r="E59" s="907"/>
      <c r="F59" s="879"/>
      <c r="J59" s="119"/>
      <c r="K59" s="11"/>
    </row>
    <row r="60" spans="1:12">
      <c r="A60" s="900" t="s">
        <v>28</v>
      </c>
      <c r="B60" s="911">
        <f>B57+B59</f>
        <v>11.03</v>
      </c>
      <c r="C60" s="885" t="s">
        <v>18</v>
      </c>
      <c r="D60" s="896" t="s">
        <v>36</v>
      </c>
      <c r="E60" s="907">
        <f>E55+E58</f>
        <v>1.4886000000000001</v>
      </c>
      <c r="F60" s="879" t="s">
        <v>18</v>
      </c>
      <c r="J60" s="11"/>
      <c r="K60" s="11"/>
    </row>
    <row r="61" spans="1:12">
      <c r="A61" s="988"/>
      <c r="B61" s="868"/>
      <c r="C61" s="885"/>
      <c r="D61" s="989"/>
      <c r="E61" s="904"/>
      <c r="F61" s="879"/>
    </row>
    <row r="62" spans="1:12">
      <c r="A62" s="590" t="s">
        <v>13</v>
      </c>
      <c r="B62" s="134"/>
      <c r="C62" s="28"/>
      <c r="D62" s="590" t="s">
        <v>13</v>
      </c>
      <c r="E62" s="60"/>
      <c r="F62" s="45"/>
    </row>
    <row r="63" spans="1:12" ht="24">
      <c r="A63" s="414" t="s">
        <v>143</v>
      </c>
      <c r="B63" s="397">
        <f>B50</f>
        <v>0</v>
      </c>
      <c r="C63" s="48" t="s">
        <v>179</v>
      </c>
      <c r="D63" s="414" t="s">
        <v>144</v>
      </c>
      <c r="E63" s="397">
        <f>E50</f>
        <v>0</v>
      </c>
      <c r="F63" s="45" t="s">
        <v>18</v>
      </c>
    </row>
    <row r="64" spans="1:12" ht="24">
      <c r="A64" s="441" t="s">
        <v>145</v>
      </c>
      <c r="B64" s="397">
        <f>B60</f>
        <v>11.03</v>
      </c>
      <c r="C64" s="48" t="s">
        <v>179</v>
      </c>
      <c r="D64" s="441" t="s">
        <v>146</v>
      </c>
      <c r="E64" s="397">
        <f>E60</f>
        <v>1.4886000000000001</v>
      </c>
      <c r="F64" s="45" t="s">
        <v>18</v>
      </c>
    </row>
    <row r="66" spans="1:8" ht="57.75">
      <c r="A66" s="167" t="s">
        <v>275</v>
      </c>
      <c r="B66" s="167"/>
      <c r="C66" s="75"/>
      <c r="D66" s="43"/>
      <c r="E66" s="43"/>
      <c r="F66" s="75"/>
    </row>
    <row r="67" spans="1:8">
      <c r="A67" s="178" t="s">
        <v>147</v>
      </c>
      <c r="B67" s="43"/>
      <c r="C67" s="13"/>
      <c r="F67" s="8"/>
    </row>
    <row r="68" spans="1:8" ht="33">
      <c r="A68" s="819" t="s">
        <v>333</v>
      </c>
      <c r="E68"/>
      <c r="F68" s="8"/>
    </row>
    <row r="69" spans="1:8" s="1268" customFormat="1" ht="12.75" customHeight="1">
      <c r="A69" s="1261"/>
    </row>
    <row r="70" spans="1:8" s="1268" customFormat="1" ht="12.75" customHeight="1">
      <c r="A70" s="760"/>
      <c r="B70" s="173"/>
      <c r="C70" s="1259"/>
      <c r="D70" s="1259"/>
      <c r="E70" s="1259"/>
      <c r="F70" s="173"/>
    </row>
    <row r="71" spans="1:8" s="1268" customFormat="1" ht="12.75" customHeight="1">
      <c r="A71" s="1178"/>
      <c r="B71" s="180"/>
      <c r="C71" s="1259"/>
      <c r="D71" s="1178"/>
      <c r="E71" s="180"/>
      <c r="F71" s="1259"/>
    </row>
    <row r="72" spans="1:8" s="1268" customFormat="1" ht="12.75" customHeight="1">
      <c r="A72" s="1178"/>
      <c r="B72" s="45"/>
      <c r="C72" s="45"/>
      <c r="D72" s="1178"/>
      <c r="E72" s="45"/>
      <c r="F72" s="45"/>
      <c r="G72" s="1303"/>
    </row>
    <row r="73" spans="1:8" s="1268" customFormat="1" ht="12.75" customHeight="1">
      <c r="A73" s="1036"/>
      <c r="B73" s="1144"/>
      <c r="C73" s="879"/>
      <c r="D73" s="415"/>
      <c r="E73" s="625"/>
      <c r="F73" s="45"/>
    </row>
    <row r="74" spans="1:8" s="1268" customFormat="1" ht="12.75" customHeight="1">
      <c r="A74" s="415"/>
      <c r="B74" s="45"/>
      <c r="C74" s="45"/>
      <c r="D74" s="1123"/>
      <c r="E74" s="403"/>
      <c r="F74" s="1122"/>
    </row>
    <row r="75" spans="1:8" s="1268" customFormat="1" ht="12.75" customHeight="1">
      <c r="A75" s="1036"/>
      <c r="B75" s="639"/>
      <c r="C75" s="279"/>
      <c r="D75" s="415"/>
      <c r="E75" s="625"/>
      <c r="F75" s="45"/>
      <c r="H75" s="1263"/>
    </row>
    <row r="76" spans="1:8" s="1268" customFormat="1" ht="12.75" customHeight="1">
      <c r="A76" s="1036"/>
      <c r="B76" s="625"/>
      <c r="C76" s="45"/>
      <c r="D76" s="415"/>
      <c r="E76" s="50"/>
      <c r="F76" s="1303"/>
    </row>
    <row r="77" spans="1:8" s="1268" customFormat="1" ht="12.75" customHeight="1">
      <c r="A77" s="415"/>
      <c r="B77" s="1231"/>
      <c r="C77" s="1231"/>
      <c r="D77" s="415"/>
      <c r="E77" s="50"/>
      <c r="F77" s="45"/>
    </row>
    <row r="78" spans="1:8" s="1268" customFormat="1" ht="12.75" customHeight="1">
      <c r="A78" s="1298"/>
      <c r="B78" s="443"/>
      <c r="C78" s="443"/>
      <c r="D78" s="1298"/>
      <c r="E78" s="443"/>
      <c r="F78" s="443"/>
    </row>
    <row r="79" spans="1:8" s="1268" customFormat="1" ht="12.75" customHeight="1">
      <c r="A79" s="415"/>
      <c r="B79" s="443"/>
      <c r="C79" s="45"/>
      <c r="D79" s="415"/>
      <c r="E79" s="443"/>
      <c r="F79" s="45"/>
    </row>
    <row r="80" spans="1:8" s="1268" customFormat="1" ht="12.75" customHeight="1">
      <c r="A80" s="1298"/>
      <c r="B80" s="1294"/>
      <c r="C80" s="443"/>
      <c r="D80" s="1298"/>
      <c r="E80" s="1294"/>
      <c r="F80" s="443"/>
    </row>
    <row r="81" spans="1:8" s="1268" customFormat="1" ht="12.75" customHeight="1">
      <c r="A81" s="1304"/>
      <c r="B81" s="616"/>
      <c r="C81" s="45"/>
      <c r="D81" s="1304"/>
      <c r="E81" s="616"/>
      <c r="F81" s="45"/>
    </row>
    <row r="82" spans="1:8" s="1268" customFormat="1" ht="12.75" customHeight="1">
      <c r="A82" s="1304"/>
      <c r="B82" s="45"/>
      <c r="C82" s="45"/>
      <c r="D82" s="1304"/>
      <c r="E82" s="45"/>
      <c r="F82" s="45"/>
    </row>
    <row r="83" spans="1:8" s="1268" customFormat="1" ht="12.75" customHeight="1">
      <c r="A83" s="415"/>
      <c r="B83" s="47"/>
      <c r="C83" s="45"/>
      <c r="D83" s="415"/>
      <c r="E83" s="47"/>
      <c r="F83" s="45"/>
    </row>
    <row r="84" spans="1:8" s="1268" customFormat="1" ht="12.75" customHeight="1">
      <c r="A84" s="1178"/>
      <c r="B84" s="153"/>
      <c r="C84" s="761"/>
      <c r="D84" s="1178"/>
      <c r="E84" s="153"/>
      <c r="F84" s="761"/>
    </row>
    <row r="85" spans="1:8" s="1268" customFormat="1" ht="12.75" customHeight="1">
      <c r="A85" s="1178"/>
      <c r="B85" s="47"/>
      <c r="C85" s="45"/>
      <c r="D85" s="1178"/>
      <c r="E85" s="47"/>
      <c r="F85" s="45"/>
    </row>
    <row r="86" spans="1:8" s="1268" customFormat="1" ht="12.75" customHeight="1">
      <c r="A86" s="1036"/>
      <c r="B86" s="1144"/>
      <c r="C86" s="879"/>
      <c r="D86" s="415"/>
      <c r="E86" s="625"/>
      <c r="F86" s="45"/>
    </row>
    <row r="87" spans="1:8" s="1268" customFormat="1" ht="12.75" customHeight="1">
      <c r="A87" s="415"/>
      <c r="B87" s="45"/>
      <c r="C87" s="45"/>
      <c r="D87" s="415"/>
      <c r="E87" s="1122"/>
      <c r="F87" s="1122"/>
      <c r="H87" s="118"/>
    </row>
    <row r="88" spans="1:8" s="1268" customFormat="1" ht="12.75" customHeight="1">
      <c r="A88" s="1036"/>
      <c r="B88" s="639"/>
      <c r="C88" s="279"/>
      <c r="D88" s="415"/>
      <c r="E88" s="625"/>
      <c r="F88" s="45"/>
      <c r="H88" s="1263"/>
    </row>
    <row r="89" spans="1:8" s="1268" customFormat="1" ht="12.75" customHeight="1">
      <c r="A89" s="415"/>
      <c r="B89" s="625"/>
      <c r="C89" s="45"/>
      <c r="D89" s="415"/>
      <c r="E89" s="625"/>
      <c r="F89" s="45"/>
    </row>
    <row r="90" spans="1:8" s="1268" customFormat="1" ht="12.75" customHeight="1">
      <c r="A90" s="415"/>
      <c r="B90" s="639"/>
      <c r="C90" s="279"/>
      <c r="D90" s="1123"/>
      <c r="E90" s="1122"/>
      <c r="F90" s="1122"/>
      <c r="H90" s="1263"/>
    </row>
    <row r="91" spans="1:8" s="1268" customFormat="1" ht="12.75" customHeight="1">
      <c r="A91" s="415"/>
      <c r="B91" s="625"/>
      <c r="C91" s="45"/>
      <c r="D91" s="415"/>
      <c r="E91" s="625"/>
      <c r="F91" s="45"/>
    </row>
    <row r="92" spans="1:8" s="1268" customFormat="1" ht="12.75" customHeight="1">
      <c r="A92" s="415"/>
      <c r="B92" s="1305"/>
      <c r="C92" s="45"/>
      <c r="D92" s="415"/>
      <c r="E92" s="625"/>
      <c r="F92" s="45"/>
    </row>
    <row r="93" spans="1:8" s="1268" customFormat="1" ht="12.75" customHeight="1">
      <c r="A93" s="415"/>
      <c r="B93" s="1305"/>
      <c r="C93" s="45"/>
      <c r="D93" s="415"/>
      <c r="E93" s="625"/>
      <c r="F93" s="45"/>
    </row>
    <row r="94" spans="1:8" s="1268" customFormat="1" ht="12.75" customHeight="1">
      <c r="A94" s="1178"/>
      <c r="B94" s="47"/>
      <c r="C94" s="45"/>
      <c r="D94" s="1178"/>
      <c r="E94" s="625"/>
      <c r="F94" s="45"/>
    </row>
    <row r="95" spans="1:8" s="1268" customFormat="1" ht="12.75" customHeight="1">
      <c r="A95" s="1036"/>
      <c r="B95" s="1144"/>
      <c r="C95" s="879"/>
      <c r="D95" s="1036"/>
      <c r="E95" s="907"/>
      <c r="F95" s="879"/>
    </row>
    <row r="96" spans="1:8" s="1268" customFormat="1" ht="12.75" customHeight="1">
      <c r="A96" s="1036"/>
      <c r="B96" s="904"/>
      <c r="C96" s="879"/>
      <c r="D96" s="1036"/>
      <c r="E96" s="1144"/>
      <c r="F96" s="879"/>
      <c r="H96" s="1263"/>
    </row>
    <row r="97" spans="1:6" s="1268" customFormat="1" ht="12.75" customHeight="1">
      <c r="A97" s="1036"/>
      <c r="B97" s="879"/>
      <c r="C97" s="905"/>
      <c r="D97" s="1036"/>
      <c r="E97" s="907"/>
      <c r="F97" s="879"/>
    </row>
    <row r="98" spans="1:6" s="1268" customFormat="1" ht="12.75" customHeight="1">
      <c r="A98" s="1036"/>
      <c r="B98" s="904"/>
      <c r="C98" s="879"/>
      <c r="D98" s="1036"/>
      <c r="E98" s="907"/>
      <c r="F98" s="879"/>
    </row>
    <row r="99" spans="1:6" s="1268" customFormat="1" ht="12.75" customHeight="1">
      <c r="A99" s="1036"/>
      <c r="B99" s="907"/>
      <c r="C99" s="879"/>
      <c r="D99" s="1036"/>
      <c r="E99" s="1144"/>
      <c r="F99" s="879"/>
    </row>
    <row r="100" spans="1:6" s="1268" customFormat="1" ht="12.75" customHeight="1">
      <c r="A100" s="1036"/>
      <c r="B100" s="904"/>
      <c r="C100" s="879"/>
      <c r="D100" s="1036"/>
      <c r="E100" s="907"/>
      <c r="F100" s="879"/>
    </row>
    <row r="101" spans="1:6" s="1268" customFormat="1" ht="12.75" customHeight="1">
      <c r="A101" s="1036"/>
      <c r="B101" s="907"/>
      <c r="C101" s="879"/>
      <c r="D101" s="1036"/>
      <c r="E101" s="907"/>
      <c r="F101" s="879"/>
    </row>
    <row r="102" spans="1:6" s="1268" customFormat="1" ht="12.75" customHeight="1">
      <c r="A102" s="1036"/>
      <c r="B102" s="907"/>
      <c r="C102" s="879"/>
      <c r="D102" s="1036"/>
      <c r="E102" s="907"/>
      <c r="F102" s="879"/>
    </row>
    <row r="103" spans="1:6" s="1268" customFormat="1" ht="12.75" customHeight="1">
      <c r="A103" s="415"/>
      <c r="B103" s="45"/>
      <c r="C103" s="45"/>
      <c r="D103" s="415"/>
      <c r="E103" s="625"/>
      <c r="F103" s="45"/>
    </row>
    <row r="104" spans="1:6" s="1268" customFormat="1" ht="12.75" customHeight="1">
      <c r="A104" s="1302"/>
      <c r="B104" s="45"/>
      <c r="C104" s="45"/>
      <c r="D104" s="1302"/>
      <c r="E104" s="625"/>
      <c r="F104" s="45"/>
    </row>
    <row r="105" spans="1:6" s="1268" customFormat="1" ht="12.75" customHeight="1">
      <c r="A105" s="415"/>
      <c r="B105" s="502"/>
      <c r="C105" s="45"/>
      <c r="D105" s="415"/>
      <c r="E105" s="502"/>
      <c r="F105" s="45"/>
    </row>
    <row r="106" spans="1:6" s="1268" customFormat="1" ht="12.75" customHeight="1">
      <c r="A106" s="1304"/>
      <c r="B106" s="502"/>
      <c r="C106" s="45"/>
      <c r="D106" s="1304"/>
      <c r="E106" s="502"/>
      <c r="F106" s="45"/>
    </row>
    <row r="107" spans="1:6" s="1268" customFormat="1" ht="12.75" customHeight="1"/>
    <row r="108" spans="1:6" s="1268" customFormat="1" ht="12.75" customHeight="1">
      <c r="A108" s="1261"/>
      <c r="B108" s="1261"/>
      <c r="C108" s="67"/>
      <c r="D108" s="67"/>
      <c r="E108" s="67"/>
      <c r="F108" s="67"/>
    </row>
    <row r="109" spans="1:6" s="1268" customFormat="1" ht="12.75" customHeight="1">
      <c r="A109" s="1261"/>
      <c r="B109" s="67"/>
      <c r="C109" s="67"/>
    </row>
    <row r="110" spans="1:6" s="1268" customFormat="1" ht="12.75" customHeight="1">
      <c r="A110" s="1160"/>
    </row>
    <row r="111" spans="1:6" s="1268" customFormat="1" ht="12.75" customHeight="1">
      <c r="A111" s="1261"/>
    </row>
    <row r="112" spans="1:6" s="1268" customFormat="1" ht="12.75" customHeight="1">
      <c r="A112" s="1261"/>
      <c r="D112" s="1295"/>
      <c r="E112" s="67"/>
      <c r="F112" s="67"/>
    </row>
    <row r="113" spans="1:6" s="1268" customFormat="1" ht="12.75" customHeight="1">
      <c r="A113" s="1181"/>
      <c r="B113" s="1281"/>
      <c r="C113" s="1182"/>
      <c r="D113" s="1182"/>
      <c r="E113" s="1182"/>
      <c r="F113" s="1181"/>
    </row>
    <row r="114" spans="1:6" s="1268" customFormat="1" ht="12.75" customHeight="1">
      <c r="A114" s="1178"/>
      <c r="B114" s="180"/>
      <c r="C114" s="1182"/>
      <c r="D114" s="1178"/>
      <c r="E114" s="180"/>
      <c r="F114" s="1182"/>
    </row>
    <row r="115" spans="1:6" s="1268" customFormat="1" ht="12.75" customHeight="1">
      <c r="A115" s="1178"/>
      <c r="B115" s="45"/>
      <c r="C115" s="67"/>
      <c r="D115" s="1178"/>
      <c r="E115" s="45"/>
      <c r="F115" s="67"/>
    </row>
    <row r="116" spans="1:6" s="1268" customFormat="1" ht="12.75" customHeight="1">
      <c r="A116" s="415"/>
      <c r="B116" s="59"/>
      <c r="C116" s="45"/>
      <c r="D116" s="415"/>
      <c r="E116" s="625"/>
      <c r="F116" s="45"/>
    </row>
    <row r="117" spans="1:6" s="1268" customFormat="1" ht="12.75" customHeight="1">
      <c r="A117" s="415"/>
      <c r="B117" s="625"/>
      <c r="C117" s="45"/>
      <c r="D117" s="415"/>
      <c r="E117" s="45"/>
      <c r="F117" s="45"/>
    </row>
    <row r="118" spans="1:6" s="1268" customFormat="1" ht="12.75" customHeight="1">
      <c r="A118" s="415"/>
      <c r="B118" s="625"/>
      <c r="C118" s="45"/>
      <c r="D118" s="415"/>
      <c r="E118" s="502"/>
      <c r="F118" s="45"/>
    </row>
    <row r="119" spans="1:6" s="1268" customFormat="1" ht="12.75" customHeight="1">
      <c r="A119" s="761"/>
      <c r="B119" s="47"/>
      <c r="C119" s="67"/>
      <c r="D119" s="761"/>
      <c r="E119" s="47"/>
      <c r="F119" s="67"/>
    </row>
    <row r="120" spans="1:6" s="1268" customFormat="1" ht="12.75" customHeight="1">
      <c r="A120" s="1178"/>
      <c r="B120" s="45"/>
      <c r="C120" s="67"/>
      <c r="D120" s="1178"/>
      <c r="E120" s="173"/>
      <c r="F120" s="1202"/>
    </row>
    <row r="121" spans="1:6" s="1268" customFormat="1" ht="12.75" customHeight="1">
      <c r="A121" s="761"/>
      <c r="B121" s="47"/>
      <c r="C121" s="67"/>
      <c r="D121" s="761"/>
      <c r="E121" s="47"/>
      <c r="F121" s="67"/>
    </row>
    <row r="122" spans="1:6" s="1268" customFormat="1" ht="12.75" customHeight="1">
      <c r="A122" s="1178"/>
      <c r="B122" s="47"/>
      <c r="C122" s="67"/>
      <c r="D122" s="1178"/>
      <c r="E122" s="47"/>
      <c r="F122" s="67"/>
    </row>
    <row r="123" spans="1:6" s="1268" customFormat="1" ht="12.75" customHeight="1">
      <c r="A123" s="415"/>
      <c r="B123" s="625"/>
      <c r="C123" s="45"/>
      <c r="D123" s="415"/>
      <c r="E123" s="625"/>
      <c r="F123" s="45"/>
    </row>
    <row r="124" spans="1:6" s="1268" customFormat="1" ht="12.75" customHeight="1">
      <c r="A124" s="415"/>
      <c r="B124" s="47"/>
      <c r="C124" s="45"/>
      <c r="D124" s="415"/>
      <c r="E124" s="47"/>
      <c r="F124" s="45"/>
    </row>
    <row r="125" spans="1:6" s="1268" customFormat="1" ht="12.75" customHeight="1">
      <c r="A125" s="1178"/>
      <c r="B125" s="153"/>
      <c r="C125" s="761"/>
      <c r="D125" s="1178"/>
      <c r="E125" s="153"/>
      <c r="F125" s="761"/>
    </row>
    <row r="126" spans="1:6" s="1268" customFormat="1" ht="12.75" customHeight="1">
      <c r="A126" s="1178"/>
      <c r="B126" s="47"/>
      <c r="C126" s="45"/>
      <c r="D126" s="1178"/>
      <c r="E126" s="47"/>
      <c r="F126" s="45"/>
    </row>
    <row r="127" spans="1:6" s="1268" customFormat="1" ht="12.75" customHeight="1">
      <c r="A127" s="1036"/>
      <c r="B127" s="1144"/>
      <c r="C127" s="879"/>
      <c r="D127" s="415"/>
      <c r="E127" s="625"/>
      <c r="F127" s="45"/>
    </row>
    <row r="128" spans="1:6" s="1268" customFormat="1" ht="12.75" customHeight="1">
      <c r="A128" s="415"/>
      <c r="B128" s="45"/>
      <c r="C128" s="45"/>
      <c r="D128" s="415"/>
      <c r="E128" s="1122"/>
      <c r="F128" s="1122"/>
    </row>
    <row r="129" spans="1:8" s="1268" customFormat="1" ht="12.75" customHeight="1">
      <c r="A129" s="1036"/>
      <c r="B129" s="639"/>
      <c r="C129" s="279"/>
      <c r="D129" s="415"/>
      <c r="E129" s="625"/>
      <c r="F129" s="45"/>
      <c r="H129" s="1263"/>
    </row>
    <row r="130" spans="1:8" s="1268" customFormat="1" ht="12.75" customHeight="1">
      <c r="A130" s="415"/>
      <c r="B130" s="625"/>
      <c r="C130" s="45"/>
      <c r="D130" s="415"/>
      <c r="E130" s="625"/>
      <c r="F130" s="45"/>
    </row>
    <row r="131" spans="1:8" s="1268" customFormat="1" ht="12.75" customHeight="1">
      <c r="A131" s="415"/>
      <c r="B131" s="639"/>
      <c r="C131" s="279"/>
      <c r="D131" s="1123"/>
      <c r="E131" s="1122"/>
      <c r="F131" s="1122"/>
      <c r="H131" s="1263"/>
    </row>
    <row r="132" spans="1:8" s="1268" customFormat="1" ht="12.75" customHeight="1">
      <c r="A132" s="415"/>
      <c r="B132" s="625"/>
      <c r="C132" s="45"/>
      <c r="D132" s="415"/>
      <c r="E132" s="625"/>
      <c r="F132" s="45"/>
    </row>
    <row r="133" spans="1:8" s="1268" customFormat="1" ht="12.75" customHeight="1">
      <c r="A133" s="415"/>
      <c r="B133" s="1305"/>
      <c r="C133" s="45"/>
      <c r="D133" s="415"/>
      <c r="E133" s="625"/>
      <c r="F133" s="45"/>
    </row>
    <row r="134" spans="1:8" s="1268" customFormat="1" ht="12.75" customHeight="1">
      <c r="A134" s="415"/>
      <c r="B134" s="1305"/>
      <c r="C134" s="45"/>
      <c r="D134" s="415"/>
      <c r="E134" s="625"/>
      <c r="F134" s="45"/>
    </row>
    <row r="135" spans="1:8" s="1268" customFormat="1" ht="12.75" customHeight="1">
      <c r="A135" s="1178"/>
      <c r="B135" s="47"/>
      <c r="C135" s="45"/>
      <c r="D135" s="1178"/>
      <c r="E135" s="625"/>
      <c r="F135" s="45"/>
    </row>
    <row r="136" spans="1:8" s="1268" customFormat="1" ht="12.75" customHeight="1">
      <c r="A136" s="1036"/>
      <c r="B136" s="1144"/>
      <c r="C136" s="879"/>
      <c r="D136" s="1036"/>
      <c r="E136" s="907"/>
      <c r="F136" s="879"/>
    </row>
    <row r="137" spans="1:8" s="1268" customFormat="1" ht="12.75" customHeight="1">
      <c r="A137" s="1036"/>
      <c r="B137" s="904"/>
      <c r="C137" s="879"/>
      <c r="D137" s="1036"/>
      <c r="E137" s="1144"/>
      <c r="F137" s="879"/>
      <c r="H137" s="1263"/>
    </row>
    <row r="138" spans="1:8" s="1268" customFormat="1" ht="12.75" customHeight="1">
      <c r="A138" s="1036"/>
      <c r="B138" s="879"/>
      <c r="C138" s="905"/>
      <c r="D138" s="1036"/>
      <c r="E138" s="907"/>
      <c r="F138" s="879"/>
    </row>
    <row r="139" spans="1:8" s="1268" customFormat="1" ht="12.75" customHeight="1">
      <c r="A139" s="1036"/>
      <c r="B139" s="904"/>
      <c r="C139" s="879"/>
      <c r="D139" s="1036"/>
      <c r="E139" s="907"/>
      <c r="F139" s="879"/>
    </row>
    <row r="140" spans="1:8" s="1268" customFormat="1" ht="12.75" customHeight="1">
      <c r="A140" s="1036"/>
      <c r="B140" s="907"/>
      <c r="C140" s="879"/>
      <c r="D140" s="1036"/>
      <c r="E140" s="1144"/>
      <c r="F140" s="879"/>
    </row>
    <row r="141" spans="1:8" s="1268" customFormat="1" ht="12.75" customHeight="1">
      <c r="A141" s="1036"/>
      <c r="B141" s="904"/>
      <c r="C141" s="879"/>
      <c r="D141" s="1036"/>
      <c r="E141" s="907"/>
      <c r="F141" s="879"/>
    </row>
    <row r="142" spans="1:8" s="1268" customFormat="1" ht="12.75" customHeight="1">
      <c r="A142" s="1036"/>
      <c r="B142" s="907"/>
      <c r="C142" s="879"/>
      <c r="D142" s="1036"/>
      <c r="E142" s="907"/>
      <c r="F142" s="879"/>
    </row>
    <row r="143" spans="1:8" s="1268" customFormat="1" ht="12.75" customHeight="1">
      <c r="A143" s="1036"/>
      <c r="B143" s="907"/>
      <c r="C143" s="879"/>
      <c r="D143" s="1036"/>
      <c r="E143" s="907"/>
      <c r="F143" s="879"/>
    </row>
    <row r="144" spans="1:8" s="1268" customFormat="1" ht="12.75" customHeight="1">
      <c r="A144" s="415"/>
      <c r="B144" s="45"/>
      <c r="C144" s="45"/>
      <c r="D144" s="415"/>
      <c r="E144" s="625"/>
      <c r="F144" s="45"/>
    </row>
    <row r="145" spans="1:6" s="1268" customFormat="1" ht="12.75" customHeight="1">
      <c r="A145" s="1302"/>
      <c r="B145" s="45"/>
      <c r="C145" s="45"/>
      <c r="D145" s="1302"/>
      <c r="E145" s="625"/>
      <c r="F145" s="45"/>
    </row>
    <row r="146" spans="1:6" s="1268" customFormat="1" ht="12.75" customHeight="1">
      <c r="A146" s="415"/>
      <c r="B146" s="502"/>
      <c r="C146" s="45"/>
      <c r="D146" s="415"/>
      <c r="E146" s="502"/>
      <c r="F146" s="45"/>
    </row>
    <row r="147" spans="1:6" s="1268" customFormat="1" ht="12.75" customHeight="1">
      <c r="A147" s="1304"/>
      <c r="B147" s="502"/>
      <c r="C147" s="45"/>
      <c r="D147" s="1304"/>
      <c r="E147" s="502"/>
      <c r="F147" s="45"/>
    </row>
    <row r="148" spans="1:6" s="1268" customFormat="1" ht="12.75" customHeight="1"/>
    <row r="149" spans="1:6" s="1268" customFormat="1" ht="12.75" customHeight="1">
      <c r="A149" s="1261"/>
      <c r="B149" s="1261"/>
      <c r="C149" s="67"/>
      <c r="D149" s="67"/>
      <c r="E149" s="67"/>
      <c r="F149" s="67"/>
    </row>
    <row r="150" spans="1:6" s="1268" customFormat="1" ht="12.75" customHeight="1">
      <c r="A150" s="1261"/>
      <c r="B150" s="67"/>
      <c r="C150" s="67"/>
    </row>
    <row r="151" spans="1:6" s="1268" customFormat="1" ht="12.75" customHeight="1">
      <c r="A151" s="1160"/>
    </row>
    <row r="152" spans="1:6" s="1268" customFormat="1" ht="12.75" customHeight="1"/>
    <row r="153" spans="1:6" s="1268" customFormat="1" ht="12.75" customHeight="1"/>
    <row r="154" spans="1:6" s="1268" customFormat="1" ht="12.75" customHeight="1">
      <c r="A154" s="1181"/>
      <c r="B154" s="1281"/>
      <c r="C154" s="1182"/>
      <c r="D154" s="1182"/>
      <c r="E154" s="1182"/>
      <c r="F154" s="1181"/>
    </row>
    <row r="155" spans="1:6" s="1268" customFormat="1" ht="12.75" customHeight="1">
      <c r="A155" s="1178"/>
      <c r="B155" s="180"/>
      <c r="C155" s="1182"/>
      <c r="D155" s="1178"/>
      <c r="E155" s="180"/>
      <c r="F155" s="1182"/>
    </row>
    <row r="156" spans="1:6" s="1268" customFormat="1" ht="12.75" customHeight="1">
      <c r="A156" s="1178"/>
      <c r="B156" s="45"/>
      <c r="C156" s="67"/>
      <c r="D156" s="1178"/>
      <c r="E156" s="45"/>
      <c r="F156" s="67"/>
    </row>
    <row r="157" spans="1:6" s="1268" customFormat="1" ht="12.75" customHeight="1">
      <c r="A157" s="415"/>
      <c r="B157" s="59"/>
      <c r="C157" s="45"/>
      <c r="D157" s="415"/>
      <c r="E157" s="625"/>
      <c r="F157" s="45"/>
    </row>
    <row r="158" spans="1:6" s="1268" customFormat="1" ht="12.75" customHeight="1">
      <c r="A158" s="415"/>
      <c r="B158" s="625"/>
      <c r="C158" s="45"/>
      <c r="D158" s="415"/>
      <c r="E158" s="45"/>
      <c r="F158" s="45"/>
    </row>
    <row r="159" spans="1:6" s="1268" customFormat="1" ht="12.75" customHeight="1">
      <c r="A159" s="415"/>
      <c r="B159" s="625"/>
      <c r="C159" s="45"/>
      <c r="D159" s="415"/>
      <c r="E159" s="502"/>
      <c r="F159" s="45"/>
    </row>
    <row r="160" spans="1:6" s="1268" customFormat="1" ht="12.75" customHeight="1">
      <c r="A160" s="761"/>
      <c r="B160" s="47"/>
      <c r="C160" s="67"/>
      <c r="D160" s="761"/>
      <c r="E160" s="47"/>
      <c r="F160" s="67"/>
    </row>
    <row r="161" spans="1:8" s="1268" customFormat="1" ht="12.75" customHeight="1">
      <c r="A161" s="1178"/>
      <c r="B161" s="45"/>
      <c r="C161" s="67"/>
      <c r="D161" s="1178"/>
      <c r="E161" s="173"/>
      <c r="F161" s="1202"/>
    </row>
    <row r="162" spans="1:8" s="1268" customFormat="1" ht="12.75" customHeight="1">
      <c r="A162" s="761"/>
      <c r="B162" s="47"/>
      <c r="C162" s="67"/>
      <c r="D162" s="761"/>
      <c r="E162" s="47"/>
      <c r="F162" s="67"/>
    </row>
    <row r="163" spans="1:8" s="1268" customFormat="1" ht="12.75" customHeight="1">
      <c r="A163" s="1178"/>
      <c r="B163" s="47"/>
      <c r="C163" s="67"/>
      <c r="D163" s="1178"/>
      <c r="E163" s="47"/>
      <c r="F163" s="67"/>
    </row>
    <row r="164" spans="1:8" s="1268" customFormat="1" ht="12.75" customHeight="1">
      <c r="A164" s="415"/>
      <c r="B164" s="625"/>
      <c r="C164" s="45"/>
      <c r="D164" s="415"/>
      <c r="E164" s="625"/>
      <c r="F164" s="45"/>
    </row>
    <row r="165" spans="1:8" s="1268" customFormat="1" ht="12.75" customHeight="1">
      <c r="A165" s="415"/>
      <c r="B165" s="47"/>
      <c r="C165" s="45"/>
      <c r="D165" s="415"/>
      <c r="E165" s="47"/>
      <c r="F165" s="45"/>
    </row>
    <row r="166" spans="1:8" s="1268" customFormat="1" ht="12.75" customHeight="1">
      <c r="A166" s="1178"/>
      <c r="B166" s="153"/>
      <c r="C166" s="761"/>
      <c r="D166" s="1178"/>
      <c r="E166" s="153"/>
      <c r="F166" s="761"/>
    </row>
    <row r="167" spans="1:8" s="1268" customFormat="1" ht="12.75" customHeight="1">
      <c r="A167" s="1178"/>
      <c r="B167" s="47"/>
      <c r="C167" s="45"/>
      <c r="D167" s="1178"/>
      <c r="E167" s="47"/>
      <c r="F167" s="45"/>
    </row>
    <row r="168" spans="1:8" s="1268" customFormat="1" ht="12.75" customHeight="1">
      <c r="A168" s="1036"/>
      <c r="B168" s="1144"/>
      <c r="C168" s="879"/>
      <c r="D168" s="415"/>
      <c r="E168" s="625"/>
      <c r="F168" s="45"/>
    </row>
    <row r="169" spans="1:8" s="1268" customFormat="1" ht="12.75" customHeight="1">
      <c r="A169" s="415"/>
      <c r="B169" s="45"/>
      <c r="C169" s="45"/>
      <c r="D169" s="415"/>
      <c r="E169" s="1122"/>
      <c r="F169" s="1122"/>
    </row>
    <row r="170" spans="1:8" s="1268" customFormat="1" ht="12.75" customHeight="1">
      <c r="A170" s="1036"/>
      <c r="B170" s="639"/>
      <c r="C170" s="279"/>
      <c r="D170" s="415"/>
      <c r="E170" s="625"/>
      <c r="F170" s="45"/>
      <c r="H170" s="1263"/>
    </row>
    <row r="171" spans="1:8" s="1268" customFormat="1" ht="12.75" customHeight="1">
      <c r="A171" s="415"/>
      <c r="B171" s="625"/>
      <c r="C171" s="45"/>
      <c r="D171" s="415"/>
      <c r="E171" s="625"/>
      <c r="F171" s="45"/>
    </row>
    <row r="172" spans="1:8" s="1268" customFormat="1" ht="12.75" customHeight="1">
      <c r="A172" s="415"/>
      <c r="B172" s="639"/>
      <c r="C172" s="279"/>
      <c r="D172" s="1123"/>
      <c r="E172" s="1122"/>
      <c r="F172" s="1122"/>
      <c r="H172" s="1263"/>
    </row>
    <row r="173" spans="1:8" s="1268" customFormat="1" ht="12.75" customHeight="1">
      <c r="A173" s="415"/>
      <c r="B173" s="625"/>
      <c r="C173" s="45"/>
      <c r="D173" s="415"/>
      <c r="E173" s="625"/>
      <c r="F173" s="45"/>
    </row>
    <row r="174" spans="1:8" s="1268" customFormat="1" ht="12.75" customHeight="1">
      <c r="A174" s="415"/>
      <c r="B174" s="1305"/>
      <c r="C174" s="45"/>
      <c r="D174" s="415"/>
      <c r="E174" s="625"/>
      <c r="F174" s="45"/>
    </row>
    <row r="175" spans="1:8" s="1268" customFormat="1" ht="12.75" customHeight="1">
      <c r="A175" s="415"/>
      <c r="B175" s="1305"/>
      <c r="C175" s="45"/>
      <c r="D175" s="415"/>
      <c r="E175" s="625"/>
      <c r="F175" s="45"/>
    </row>
    <row r="176" spans="1:8" s="1268" customFormat="1" ht="12.75" customHeight="1">
      <c r="A176" s="1178"/>
      <c r="B176" s="47"/>
      <c r="C176" s="45"/>
      <c r="D176" s="1178"/>
      <c r="E176" s="625"/>
      <c r="F176" s="45"/>
    </row>
    <row r="177" spans="1:8" s="1268" customFormat="1" ht="12.75" customHeight="1">
      <c r="A177" s="1036"/>
      <c r="B177" s="1144"/>
      <c r="C177" s="879"/>
      <c r="D177" s="1036"/>
      <c r="E177" s="907"/>
      <c r="F177" s="879"/>
    </row>
    <row r="178" spans="1:8" s="1268" customFormat="1" ht="12.75" customHeight="1">
      <c r="A178" s="1036"/>
      <c r="B178" s="904"/>
      <c r="C178" s="879"/>
      <c r="D178" s="1036"/>
      <c r="E178" s="1144"/>
      <c r="F178" s="879"/>
      <c r="H178" s="1263"/>
    </row>
    <row r="179" spans="1:8" s="1268" customFormat="1" ht="12.75" customHeight="1">
      <c r="A179" s="1036"/>
      <c r="B179" s="879"/>
      <c r="C179" s="905"/>
      <c r="D179" s="1036"/>
      <c r="E179" s="907"/>
      <c r="F179" s="879"/>
    </row>
    <row r="180" spans="1:8" s="1268" customFormat="1" ht="12.75" customHeight="1">
      <c r="A180" s="1036"/>
      <c r="B180" s="904"/>
      <c r="C180" s="879"/>
      <c r="D180" s="1036"/>
      <c r="E180" s="907"/>
      <c r="F180" s="879"/>
    </row>
    <row r="181" spans="1:8" s="1268" customFormat="1" ht="12.75" customHeight="1">
      <c r="A181" s="1036"/>
      <c r="B181" s="907"/>
      <c r="C181" s="879"/>
      <c r="D181" s="1036"/>
      <c r="E181" s="1144"/>
      <c r="F181" s="879"/>
    </row>
    <row r="182" spans="1:8" s="1268" customFormat="1" ht="12.75" customHeight="1">
      <c r="A182" s="1036"/>
      <c r="B182" s="904"/>
      <c r="C182" s="879"/>
      <c r="D182" s="1036"/>
      <c r="E182" s="907"/>
      <c r="F182" s="879"/>
    </row>
    <row r="183" spans="1:8" s="1268" customFormat="1" ht="12.75" customHeight="1">
      <c r="A183" s="1036"/>
      <c r="B183" s="907"/>
      <c r="C183" s="879"/>
      <c r="D183" s="1036"/>
      <c r="E183" s="907"/>
      <c r="F183" s="879"/>
    </row>
    <row r="184" spans="1:8" s="1268" customFormat="1" ht="12.75" customHeight="1">
      <c r="A184" s="1036"/>
      <c r="B184" s="907"/>
      <c r="C184" s="879"/>
      <c r="D184" s="1036"/>
      <c r="E184" s="907"/>
      <c r="F184" s="879"/>
    </row>
    <row r="185" spans="1:8" s="1268" customFormat="1" ht="12.75" customHeight="1">
      <c r="A185" s="415"/>
      <c r="B185" s="45"/>
      <c r="C185" s="45"/>
      <c r="D185" s="415"/>
      <c r="E185" s="625"/>
      <c r="F185" s="45"/>
    </row>
    <row r="186" spans="1:8" s="1268" customFormat="1" ht="12.75" customHeight="1">
      <c r="A186" s="1302"/>
      <c r="B186" s="45"/>
      <c r="C186" s="45"/>
      <c r="D186" s="1302"/>
      <c r="E186" s="625"/>
      <c r="F186" s="45"/>
    </row>
    <row r="187" spans="1:8" s="1268" customFormat="1" ht="12.75" customHeight="1">
      <c r="A187" s="415"/>
      <c r="B187" s="502"/>
      <c r="C187" s="45"/>
      <c r="D187" s="415"/>
      <c r="E187" s="502"/>
      <c r="F187" s="45"/>
    </row>
    <row r="188" spans="1:8" s="1268" customFormat="1" ht="12.75" customHeight="1">
      <c r="A188" s="1304"/>
      <c r="B188" s="502"/>
      <c r="C188" s="45"/>
      <c r="D188" s="1304"/>
      <c r="E188" s="502"/>
      <c r="F188" s="45"/>
    </row>
    <row r="189" spans="1:8" s="1268" customFormat="1" ht="12.75" customHeight="1"/>
    <row r="190" spans="1:8" s="1268" customFormat="1" ht="12.75" customHeight="1">
      <c r="A190" s="1261"/>
      <c r="B190" s="1261"/>
      <c r="C190" s="67"/>
      <c r="D190" s="67"/>
      <c r="E190" s="67"/>
      <c r="F190" s="67"/>
    </row>
    <row r="191" spans="1:8" s="1268" customFormat="1" ht="12.75" customHeight="1">
      <c r="A191" s="1261"/>
      <c r="B191" s="67"/>
      <c r="C191" s="67"/>
    </row>
    <row r="192" spans="1:8" s="1268" customFormat="1" ht="12.75" customHeight="1">
      <c r="A192" s="1160"/>
    </row>
    <row r="193" s="1268" customFormat="1" ht="12.75" customHeight="1"/>
  </sheetData>
  <mergeCells count="10">
    <mergeCell ref="B45:C45"/>
    <mergeCell ref="B55:C55"/>
    <mergeCell ref="B4:D4"/>
    <mergeCell ref="B5:C5"/>
    <mergeCell ref="B6:C6"/>
    <mergeCell ref="B32:C32"/>
    <mergeCell ref="B7:C7"/>
    <mergeCell ref="B8:C8"/>
    <mergeCell ref="B9:C9"/>
    <mergeCell ref="B10:C10"/>
  </mergeCells>
  <pageMargins left="0.25" right="0.25" top="0.75" bottom="0.75" header="0.3" footer="0.3"/>
  <pageSetup paperSize="9" scale="43"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P206"/>
  <sheetViews>
    <sheetView zoomScaleNormal="100" workbookViewId="0"/>
  </sheetViews>
  <sheetFormatPr baseColWidth="10" defaultRowHeight="12.75"/>
  <cols>
    <col min="1" max="1" width="32.28515625" customWidth="1"/>
    <col min="2" max="2" width="14.42578125" customWidth="1"/>
    <col min="3" max="3" width="17.28515625" customWidth="1"/>
    <col min="4" max="4" width="28.7109375" customWidth="1"/>
    <col min="5" max="5" width="15" style="607" customWidth="1"/>
    <col min="6" max="6" width="15" customWidth="1"/>
    <col min="7" max="7" width="5.5703125" customWidth="1"/>
    <col min="8" max="8" width="13.140625" customWidth="1"/>
    <col min="9" max="9" width="23.140625" customWidth="1"/>
    <col min="10" max="10" width="12.42578125" bestFit="1" customWidth="1"/>
  </cols>
  <sheetData>
    <row r="1" spans="1:13" ht="15">
      <c r="A1" s="1" t="s">
        <v>0</v>
      </c>
      <c r="B1" s="321"/>
      <c r="C1" s="17"/>
      <c r="D1" s="3"/>
      <c r="H1" s="925" t="s">
        <v>382</v>
      </c>
      <c r="J1" s="276"/>
    </row>
    <row r="2" spans="1:13" ht="15">
      <c r="A2" s="1" t="s">
        <v>1</v>
      </c>
      <c r="B2" s="4" t="s">
        <v>371</v>
      </c>
      <c r="D2" s="3"/>
      <c r="H2" s="157"/>
    </row>
    <row r="3" spans="1:13" ht="15.75" thickBot="1">
      <c r="A3" s="1"/>
      <c r="B3" s="1"/>
      <c r="C3" s="2"/>
      <c r="D3" s="3"/>
      <c r="H3" s="157" t="s">
        <v>467</v>
      </c>
    </row>
    <row r="4" spans="1:13" ht="15">
      <c r="A4" s="19"/>
      <c r="B4" s="1339" t="s">
        <v>2</v>
      </c>
      <c r="C4" s="1340"/>
      <c r="D4" s="1341"/>
      <c r="E4" s="57" t="s">
        <v>3</v>
      </c>
      <c r="F4" s="55"/>
      <c r="H4" s="157" t="s">
        <v>466</v>
      </c>
    </row>
    <row r="5" spans="1:13" ht="14.25">
      <c r="A5" s="20" t="s">
        <v>21</v>
      </c>
      <c r="B5" s="1342" t="s">
        <v>4</v>
      </c>
      <c r="C5" s="1343"/>
      <c r="D5" s="407" t="s">
        <v>66</v>
      </c>
      <c r="E5" s="408" t="s">
        <v>5</v>
      </c>
      <c r="F5" s="409" t="s">
        <v>6</v>
      </c>
      <c r="H5" s="1049" t="s">
        <v>461</v>
      </c>
      <c r="J5" s="410"/>
      <c r="K5" s="410"/>
      <c r="L5" s="410"/>
      <c r="M5" s="11"/>
    </row>
    <row r="6" spans="1:13" ht="14.25">
      <c r="A6" s="22"/>
      <c r="B6" s="1344" t="s">
        <v>8</v>
      </c>
      <c r="C6" s="1345"/>
      <c r="D6" s="411" t="s">
        <v>8</v>
      </c>
      <c r="E6" s="1351" t="s">
        <v>8</v>
      </c>
      <c r="F6" s="1352"/>
      <c r="H6" s="1049" t="s">
        <v>386</v>
      </c>
    </row>
    <row r="7" spans="1:13" ht="14.25">
      <c r="A7" s="24" t="s">
        <v>149</v>
      </c>
      <c r="B7" s="1347"/>
      <c r="C7" s="1348"/>
      <c r="D7" s="451"/>
      <c r="E7" s="617"/>
      <c r="F7" s="453"/>
      <c r="H7" s="1049" t="s">
        <v>392</v>
      </c>
    </row>
    <row r="8" spans="1:13" ht="15.75">
      <c r="A8" s="24" t="s">
        <v>150</v>
      </c>
      <c r="B8" s="1349"/>
      <c r="C8" s="1350"/>
      <c r="D8" s="451"/>
      <c r="E8" s="645"/>
      <c r="F8" s="453"/>
      <c r="I8" s="1131"/>
    </row>
    <row r="9" spans="1:13" ht="14.25">
      <c r="A9" s="24" t="s">
        <v>236</v>
      </c>
      <c r="B9" s="1347"/>
      <c r="C9" s="1348"/>
      <c r="D9" s="451"/>
      <c r="E9" s="617"/>
      <c r="F9" s="453"/>
      <c r="I9" s="157"/>
    </row>
    <row r="10" spans="1:13" ht="14.25">
      <c r="A10" s="24" t="s">
        <v>237</v>
      </c>
      <c r="B10" s="1349"/>
      <c r="C10" s="1350"/>
      <c r="D10" s="451"/>
      <c r="E10" s="645"/>
      <c r="F10" s="453"/>
    </row>
    <row r="11" spans="1:13" ht="14.25">
      <c r="A11" s="454" t="s">
        <v>231</v>
      </c>
      <c r="B11" s="1079"/>
      <c r="C11" s="455"/>
      <c r="D11" s="456"/>
      <c r="E11" s="457" t="s">
        <v>20</v>
      </c>
      <c r="F11" s="458"/>
    </row>
    <row r="12" spans="1:13" ht="14.25">
      <c r="A12" s="454" t="s">
        <v>232</v>
      </c>
      <c r="B12" s="1079"/>
      <c r="C12" s="693"/>
      <c r="D12" s="456"/>
      <c r="E12" s="694"/>
      <c r="F12" s="458"/>
    </row>
    <row r="13" spans="1:13" ht="14.25">
      <c r="A13" s="454" t="s">
        <v>233</v>
      </c>
      <c r="B13" s="1079"/>
      <c r="C13" s="693"/>
      <c r="D13" s="456"/>
      <c r="E13" s="694"/>
      <c r="F13" s="458"/>
    </row>
    <row r="14" spans="1:13" ht="15" thickBot="1">
      <c r="A14" s="459" t="s">
        <v>234</v>
      </c>
      <c r="B14" s="1082"/>
      <c r="C14" s="460"/>
      <c r="D14" s="461" t="s">
        <v>20</v>
      </c>
      <c r="E14" s="462" t="s">
        <v>20</v>
      </c>
      <c r="F14" s="463" t="s">
        <v>20</v>
      </c>
    </row>
    <row r="15" spans="1:13" ht="14.25">
      <c r="A15" s="6"/>
      <c r="B15" s="6"/>
      <c r="C15" s="6"/>
      <c r="D15" s="6"/>
      <c r="E15" s="7"/>
      <c r="F15" s="618"/>
      <c r="G15" s="618"/>
    </row>
    <row r="16" spans="1:13" s="8" customFormat="1">
      <c r="A16" s="170" t="s">
        <v>9</v>
      </c>
      <c r="B16" s="695"/>
      <c r="C16" s="622"/>
      <c r="D16" s="622"/>
      <c r="E16" s="622"/>
      <c r="F16" s="622"/>
    </row>
    <row r="17" spans="1:16" s="8" customFormat="1">
      <c r="A17" s="631" t="s">
        <v>30</v>
      </c>
      <c r="B17" s="349" t="s">
        <v>52</v>
      </c>
      <c r="C17" s="350"/>
      <c r="D17" s="696"/>
      <c r="E17" s="589" t="s">
        <v>67</v>
      </c>
      <c r="F17" s="589" t="s">
        <v>54</v>
      </c>
      <c r="G17" s="811" t="s">
        <v>59</v>
      </c>
      <c r="H17" s="875"/>
      <c r="I17" s="875"/>
      <c r="J17" s="875"/>
      <c r="K17" s="812" t="s">
        <v>62</v>
      </c>
      <c r="L17" s="875"/>
      <c r="M17" s="875"/>
      <c r="N17" s="875"/>
      <c r="O17" s="812" t="s">
        <v>409</v>
      </c>
      <c r="P17" s="875"/>
    </row>
    <row r="18" spans="1:16" s="8" customFormat="1">
      <c r="A18" s="631" t="s">
        <v>53</v>
      </c>
      <c r="B18" s="351" t="s">
        <v>26</v>
      </c>
      <c r="C18" s="352"/>
      <c r="D18" s="697" t="s">
        <v>60</v>
      </c>
      <c r="E18" s="592">
        <v>1</v>
      </c>
      <c r="F18" s="593" t="s">
        <v>139</v>
      </c>
      <c r="G18" s="1031">
        <v>1</v>
      </c>
      <c r="H18" s="877" t="s">
        <v>139</v>
      </c>
      <c r="I18" s="875"/>
      <c r="J18" s="875"/>
      <c r="K18" s="960">
        <v>1</v>
      </c>
      <c r="L18" s="887" t="s">
        <v>55</v>
      </c>
      <c r="M18" s="1029" t="s">
        <v>20</v>
      </c>
      <c r="N18" s="875"/>
      <c r="O18" s="960">
        <v>1</v>
      </c>
      <c r="P18" s="887" t="s">
        <v>55</v>
      </c>
    </row>
    <row r="19" spans="1:16" s="618" customFormat="1">
      <c r="A19" s="43" t="s">
        <v>48</v>
      </c>
      <c r="B19" s="351" t="s">
        <v>26</v>
      </c>
      <c r="C19" s="634" t="s">
        <v>20</v>
      </c>
      <c r="D19" s="731" t="s">
        <v>273</v>
      </c>
      <c r="E19" s="596">
        <v>0.2</v>
      </c>
      <c r="F19" s="593" t="s">
        <v>58</v>
      </c>
      <c r="G19" s="875"/>
      <c r="H19" s="877" t="s">
        <v>429</v>
      </c>
      <c r="I19" s="877"/>
      <c r="J19" s="875"/>
      <c r="K19" s="963">
        <v>0.2</v>
      </c>
      <c r="L19" s="887" t="s">
        <v>426</v>
      </c>
      <c r="M19" s="877" t="s">
        <v>389</v>
      </c>
      <c r="N19" s="875"/>
      <c r="O19" s="960">
        <v>0.1</v>
      </c>
      <c r="P19" s="877" t="s">
        <v>61</v>
      </c>
    </row>
    <row r="20" spans="1:16" s="618" customFormat="1">
      <c r="A20" s="631" t="s">
        <v>49</v>
      </c>
      <c r="B20" s="351" t="s">
        <v>26</v>
      </c>
      <c r="C20" s="634"/>
      <c r="D20" s="732" t="s">
        <v>193</v>
      </c>
      <c r="E20" s="594">
        <v>0.1</v>
      </c>
      <c r="F20" s="595" t="s">
        <v>61</v>
      </c>
      <c r="G20" s="1031">
        <v>10</v>
      </c>
      <c r="H20" s="877" t="s">
        <v>423</v>
      </c>
      <c r="I20" s="1198"/>
      <c r="J20" s="1198"/>
      <c r="K20" s="963">
        <v>0.1</v>
      </c>
      <c r="L20" s="887" t="s">
        <v>427</v>
      </c>
      <c r="M20" s="877"/>
      <c r="N20" s="875"/>
      <c r="O20" s="875"/>
      <c r="P20" s="875"/>
    </row>
    <row r="21" spans="1:16" s="618" customFormat="1">
      <c r="A21" s="631" t="s">
        <v>50</v>
      </c>
      <c r="B21" s="351" t="s">
        <v>26</v>
      </c>
      <c r="C21" s="634"/>
      <c r="G21" s="1031">
        <v>20</v>
      </c>
      <c r="H21" s="877" t="s">
        <v>424</v>
      </c>
      <c r="I21" s="902"/>
      <c r="J21" s="902"/>
      <c r="K21" s="963">
        <v>0.05</v>
      </c>
      <c r="L21" s="887" t="s">
        <v>428</v>
      </c>
      <c r="M21" s="877"/>
      <c r="N21" s="875"/>
      <c r="O21" s="887"/>
      <c r="P21" s="877"/>
    </row>
    <row r="22" spans="1:16" s="8" customFormat="1" ht="38.25">
      <c r="A22" s="647" t="s">
        <v>186</v>
      </c>
      <c r="B22" s="351" t="s">
        <v>26</v>
      </c>
      <c r="C22" s="352"/>
      <c r="G22" s="1031">
        <v>40</v>
      </c>
      <c r="H22" s="877" t="s">
        <v>425</v>
      </c>
      <c r="I22" s="902"/>
      <c r="J22" s="902"/>
      <c r="K22" s="875"/>
      <c r="L22" s="875"/>
      <c r="M22" s="875"/>
      <c r="N22" s="875"/>
      <c r="O22" s="887"/>
      <c r="P22" s="877"/>
    </row>
    <row r="23" spans="1:16" s="8" customFormat="1" ht="25.5">
      <c r="A23" s="647" t="s">
        <v>347</v>
      </c>
      <c r="B23" s="351" t="s">
        <v>26</v>
      </c>
      <c r="C23" s="634"/>
      <c r="G23" s="103"/>
      <c r="H23" s="345" t="s">
        <v>462</v>
      </c>
      <c r="I23" s="102"/>
      <c r="L23" s="14"/>
      <c r="M23" s="40"/>
      <c r="N23" s="14"/>
    </row>
    <row r="24" spans="1:16" s="8" customFormat="1">
      <c r="A24" s="647" t="s">
        <v>44</v>
      </c>
      <c r="B24" s="591"/>
      <c r="C24" s="354" t="s">
        <v>45</v>
      </c>
      <c r="D24" s="698"/>
      <c r="G24" s="101"/>
      <c r="H24" s="96"/>
      <c r="I24" s="14"/>
      <c r="L24" s="14"/>
      <c r="M24" s="40"/>
      <c r="N24" s="14"/>
    </row>
    <row r="25" spans="1:16" s="8" customFormat="1">
      <c r="A25" s="647" t="s">
        <v>100</v>
      </c>
      <c r="B25" s="591"/>
      <c r="C25" s="413" t="s">
        <v>176</v>
      </c>
      <c r="D25" s="698"/>
      <c r="E25" s="134"/>
      <c r="F25" s="134"/>
      <c r="G25" s="101"/>
      <c r="H25" s="96"/>
      <c r="I25" s="14"/>
      <c r="L25" s="14"/>
      <c r="M25" s="40"/>
      <c r="N25" s="14"/>
    </row>
    <row r="26" spans="1:16" s="8" customFormat="1">
      <c r="A26" s="872" t="s">
        <v>293</v>
      </c>
      <c r="B26" s="591"/>
      <c r="C26" s="635" t="s">
        <v>294</v>
      </c>
      <c r="D26" s="698"/>
      <c r="E26" s="134"/>
      <c r="F26" s="134"/>
      <c r="G26" s="101"/>
      <c r="I26" s="14"/>
      <c r="N26" s="14"/>
    </row>
    <row r="27" spans="1:16" s="8" customFormat="1" ht="15">
      <c r="A27" s="647" t="s">
        <v>181</v>
      </c>
      <c r="B27" s="591"/>
      <c r="C27" s="635" t="s">
        <v>180</v>
      </c>
      <c r="D27" s="698"/>
      <c r="E27" s="134"/>
      <c r="F27" s="134"/>
      <c r="H27" s="1309" t="s">
        <v>468</v>
      </c>
      <c r="N27" s="14"/>
    </row>
    <row r="28" spans="1:16" s="618" customFormat="1">
      <c r="A28" s="647"/>
      <c r="B28" s="646"/>
      <c r="C28" s="632"/>
      <c r="D28" s="622"/>
      <c r="E28" s="622"/>
      <c r="F28" s="622"/>
    </row>
    <row r="29" spans="1:16" s="8" customFormat="1">
      <c r="A29" s="652" t="s">
        <v>22</v>
      </c>
      <c r="B29" s="136"/>
      <c r="C29" s="580"/>
      <c r="D29" s="581"/>
      <c r="E29" s="582"/>
      <c r="F29" s="136" t="s">
        <v>20</v>
      </c>
    </row>
    <row r="30" spans="1:16" s="8" customFormat="1" ht="13.5" thickBot="1">
      <c r="A30" s="71" t="s">
        <v>10</v>
      </c>
      <c r="B30" s="72" t="s">
        <v>2</v>
      </c>
      <c r="C30" s="583"/>
      <c r="D30" s="85" t="s">
        <v>10</v>
      </c>
      <c r="E30" s="74" t="s">
        <v>3</v>
      </c>
      <c r="F30" s="584"/>
    </row>
    <row r="31" spans="1:16" s="8" customFormat="1" ht="25.5">
      <c r="A31" s="46" t="s">
        <v>65</v>
      </c>
      <c r="B31" s="29"/>
      <c r="C31" s="28"/>
      <c r="D31" s="46" t="s">
        <v>65</v>
      </c>
      <c r="E31" s="45"/>
      <c r="F31" s="45"/>
      <c r="H31" s="647"/>
    </row>
    <row r="32" spans="1:16" s="8" customFormat="1">
      <c r="A32" s="866" t="s">
        <v>14</v>
      </c>
      <c r="B32" s="1098">
        <v>0.01</v>
      </c>
      <c r="C32" s="885"/>
      <c r="D32" s="64" t="s">
        <v>33</v>
      </c>
      <c r="E32" s="664">
        <f>B35</f>
        <v>0</v>
      </c>
      <c r="F32" s="45" t="s">
        <v>18</v>
      </c>
      <c r="H32" s="647"/>
    </row>
    <row r="33" spans="1:13" s="8" customFormat="1">
      <c r="A33" s="414" t="s">
        <v>42</v>
      </c>
      <c r="B33" s="1346" t="s">
        <v>41</v>
      </c>
      <c r="C33" s="1338"/>
      <c r="D33" s="298" t="s">
        <v>56</v>
      </c>
      <c r="E33" s="600">
        <f>E$18</f>
        <v>1</v>
      </c>
      <c r="F33" s="597"/>
      <c r="H33" s="647"/>
    </row>
    <row r="34" spans="1:13" s="8" customFormat="1" ht="12.75" customHeight="1">
      <c r="A34" s="429" t="s">
        <v>102</v>
      </c>
      <c r="B34" s="664">
        <v>2.5999999999999999E-2</v>
      </c>
      <c r="C34" s="272" t="s">
        <v>103</v>
      </c>
      <c r="D34" s="414" t="s">
        <v>34</v>
      </c>
      <c r="E34" s="664">
        <f>E32/E33</f>
        <v>0</v>
      </c>
      <c r="F34" s="45" t="s">
        <v>18</v>
      </c>
      <c r="H34" s="445"/>
    </row>
    <row r="35" spans="1:13" s="8" customFormat="1" ht="12.75" customHeight="1">
      <c r="A35" s="434" t="s">
        <v>33</v>
      </c>
      <c r="B35" s="664">
        <f>B34*B$27*B32</f>
        <v>0</v>
      </c>
      <c r="C35" s="48" t="s">
        <v>18</v>
      </c>
      <c r="D35" s="484"/>
      <c r="E35" s="485"/>
      <c r="F35" s="467"/>
      <c r="H35" s="651"/>
      <c r="I35" s="618"/>
    </row>
    <row r="36" spans="1:13" s="8" customFormat="1" ht="15">
      <c r="A36" s="414"/>
      <c r="B36" s="608"/>
      <c r="C36" s="609"/>
      <c r="D36" s="642"/>
      <c r="E36" s="643"/>
      <c r="F36" s="620"/>
      <c r="G36" s="618"/>
      <c r="H36" s="618"/>
      <c r="I36" s="633"/>
      <c r="J36" s="648"/>
      <c r="K36" s="649"/>
      <c r="L36" s="649"/>
      <c r="M36" s="650"/>
    </row>
    <row r="37" spans="1:13" s="8" customFormat="1" ht="12.75" customHeight="1">
      <c r="A37" s="420" t="s">
        <v>12</v>
      </c>
      <c r="B37" s="610"/>
      <c r="C37" s="442"/>
      <c r="D37" s="642"/>
      <c r="E37" s="643"/>
      <c r="F37" s="620"/>
      <c r="G37" s="619"/>
      <c r="H37" s="619"/>
      <c r="I37" s="647"/>
      <c r="J37" s="646"/>
      <c r="K37" s="632"/>
      <c r="L37" s="618"/>
      <c r="M37" s="618"/>
    </row>
    <row r="38" spans="1:13" s="8" customFormat="1" ht="24">
      <c r="A38" s="1125" t="s">
        <v>354</v>
      </c>
      <c r="B38" s="1124">
        <f>IFERROR(B$18/B$23,0)</f>
        <v>0</v>
      </c>
      <c r="C38" s="277"/>
      <c r="D38" s="414"/>
      <c r="E38" s="643"/>
      <c r="F38" s="45"/>
      <c r="G38" s="9"/>
      <c r="H38" s="9"/>
      <c r="I38" s="9"/>
      <c r="J38" s="9"/>
      <c r="K38" s="9"/>
    </row>
    <row r="39" spans="1:13" s="8" customFormat="1">
      <c r="A39" s="296" t="s">
        <v>63</v>
      </c>
      <c r="B39" s="288">
        <v>60</v>
      </c>
      <c r="C39" s="277" t="s">
        <v>15</v>
      </c>
      <c r="D39" s="421" t="s">
        <v>12</v>
      </c>
      <c r="E39" s="610"/>
      <c r="F39" s="443"/>
      <c r="G39" s="9"/>
      <c r="H39" s="665"/>
      <c r="I39" s="9"/>
      <c r="J39" s="9"/>
      <c r="K39" s="9"/>
    </row>
    <row r="40" spans="1:13" s="8" customFormat="1">
      <c r="A40" s="30" t="s">
        <v>42</v>
      </c>
      <c r="B40"/>
      <c r="C40" s="28" t="s">
        <v>140</v>
      </c>
      <c r="D40" s="301" t="s">
        <v>33</v>
      </c>
      <c r="E40" s="656">
        <f>B42</f>
        <v>0</v>
      </c>
      <c r="F40" s="302" t="s">
        <v>189</v>
      </c>
      <c r="G40" s="302"/>
      <c r="H40" s="9"/>
      <c r="I40" s="9"/>
      <c r="J40" s="9"/>
      <c r="K40" s="9"/>
    </row>
    <row r="41" spans="1:13" s="8" customFormat="1" ht="24">
      <c r="A41" s="296" t="s">
        <v>348</v>
      </c>
      <c r="B41" s="614">
        <v>2.0699999999999998</v>
      </c>
      <c r="C41" s="277" t="s">
        <v>148</v>
      </c>
      <c r="D41" s="306" t="s">
        <v>56</v>
      </c>
      <c r="E41" s="307">
        <f>E$18</f>
        <v>1</v>
      </c>
      <c r="F41" s="300"/>
      <c r="G41" s="9"/>
      <c r="H41" s="9"/>
      <c r="I41" s="9"/>
      <c r="J41" s="9"/>
      <c r="K41" s="9"/>
    </row>
    <row r="42" spans="1:13" s="8" customFormat="1">
      <c r="A42" s="330" t="s">
        <v>33</v>
      </c>
      <c r="B42" s="656">
        <f>(B41*B38)/1000</f>
        <v>0</v>
      </c>
      <c r="C42" s="277" t="s">
        <v>189</v>
      </c>
      <c r="D42" s="630" t="s">
        <v>34</v>
      </c>
      <c r="E42" s="656">
        <f>E40/E41</f>
        <v>0</v>
      </c>
      <c r="F42" s="302" t="s">
        <v>189</v>
      </c>
      <c r="G42" s="9"/>
      <c r="H42" s="658"/>
      <c r="I42" s="9"/>
      <c r="J42" s="9"/>
      <c r="K42" s="9"/>
    </row>
    <row r="43" spans="1:13" s="8" customFormat="1">
      <c r="A43" s="296" t="s">
        <v>188</v>
      </c>
      <c r="B43" s="654">
        <v>1.25</v>
      </c>
      <c r="C43" s="277" t="s">
        <v>190</v>
      </c>
      <c r="D43" s="296" t="s">
        <v>188</v>
      </c>
      <c r="E43" s="654">
        <v>1.25</v>
      </c>
      <c r="F43" s="302" t="s">
        <v>190</v>
      </c>
      <c r="G43" s="9"/>
      <c r="H43" s="9"/>
      <c r="I43" s="9"/>
      <c r="J43" s="9"/>
      <c r="K43" s="9"/>
    </row>
    <row r="44" spans="1:13" s="8" customFormat="1" ht="24">
      <c r="A44" s="296" t="s">
        <v>187</v>
      </c>
      <c r="B44" s="659">
        <f>B42*B43*B39/60</f>
        <v>0</v>
      </c>
      <c r="C44" s="661" t="s">
        <v>18</v>
      </c>
      <c r="D44" s="655" t="s">
        <v>187</v>
      </c>
      <c r="E44" s="659">
        <f>E42*E43*B39/60</f>
        <v>0</v>
      </c>
      <c r="F44" s="661" t="s">
        <v>18</v>
      </c>
      <c r="G44" s="9"/>
      <c r="H44" s="445"/>
      <c r="I44" s="629"/>
      <c r="J44" s="9"/>
      <c r="K44" s="9"/>
    </row>
    <row r="45" spans="1:13" s="618" customFormat="1">
      <c r="A45" s="660"/>
      <c r="B45" s="662"/>
      <c r="C45" s="661"/>
      <c r="D45" s="663"/>
      <c r="E45" s="291"/>
      <c r="F45" s="292"/>
      <c r="G45" s="619"/>
      <c r="H45" s="291"/>
      <c r="I45" s="619"/>
      <c r="J45" s="619"/>
      <c r="K45" s="619"/>
    </row>
    <row r="46" spans="1:13" s="618" customFormat="1">
      <c r="A46" s="422" t="s">
        <v>13</v>
      </c>
      <c r="B46" s="423"/>
      <c r="C46" s="586"/>
      <c r="D46" s="422" t="s">
        <v>13</v>
      </c>
      <c r="E46" s="423"/>
      <c r="F46" s="587"/>
      <c r="G46" s="619"/>
      <c r="H46" s="619"/>
      <c r="I46" s="661"/>
      <c r="J46" s="619"/>
      <c r="K46" s="619"/>
    </row>
    <row r="47" spans="1:13" s="8" customFormat="1" ht="24">
      <c r="A47" s="441" t="s">
        <v>174</v>
      </c>
      <c r="B47" s="666">
        <f>B35</f>
        <v>0</v>
      </c>
      <c r="C47" s="28" t="str">
        <f>C44</f>
        <v>mg a.s.</v>
      </c>
      <c r="D47" s="441" t="s">
        <v>175</v>
      </c>
      <c r="E47" s="666">
        <f>E34</f>
        <v>0</v>
      </c>
      <c r="F47" s="661" t="s">
        <v>18</v>
      </c>
      <c r="G47" s="9"/>
      <c r="H47" s="653"/>
      <c r="I47" s="738"/>
      <c r="J47" s="9"/>
      <c r="K47" s="9"/>
    </row>
    <row r="48" spans="1:13" s="8" customFormat="1" ht="24">
      <c r="A48" s="441" t="s">
        <v>141</v>
      </c>
      <c r="B48" s="657">
        <f>B44</f>
        <v>0</v>
      </c>
      <c r="C48" s="621" t="s">
        <v>18</v>
      </c>
      <c r="D48" s="441" t="s">
        <v>142</v>
      </c>
      <c r="E48" s="657">
        <f>E44</f>
        <v>0</v>
      </c>
      <c r="F48" s="661" t="s">
        <v>18</v>
      </c>
      <c r="G48" s="9"/>
      <c r="H48" s="9"/>
      <c r="I48" s="738"/>
      <c r="J48" s="9"/>
      <c r="K48" s="9"/>
    </row>
    <row r="49" spans="1:12" s="8" customFormat="1">
      <c r="A49" s="32"/>
      <c r="B49" s="37"/>
      <c r="C49" s="28"/>
      <c r="D49" s="414"/>
      <c r="E49" s="47"/>
      <c r="F49" s="45"/>
      <c r="G49" s="9"/>
      <c r="H49" s="9"/>
      <c r="I49" s="653"/>
      <c r="J49" s="9"/>
      <c r="K49" s="9"/>
    </row>
    <row r="50" spans="1:12" s="8" customFormat="1" ht="13.5" thickBot="1">
      <c r="A50" s="71" t="s">
        <v>11</v>
      </c>
      <c r="B50" s="208" t="s">
        <v>2</v>
      </c>
      <c r="C50" s="598"/>
      <c r="D50" s="424" t="s">
        <v>11</v>
      </c>
      <c r="E50" s="151" t="s">
        <v>3</v>
      </c>
      <c r="F50" s="599"/>
      <c r="G50" s="9"/>
      <c r="H50" s="9"/>
      <c r="I50" s="9"/>
      <c r="J50" s="9"/>
      <c r="K50" s="9"/>
    </row>
    <row r="51" spans="1:12" s="8" customFormat="1" ht="25.5">
      <c r="A51" s="46" t="s">
        <v>65</v>
      </c>
      <c r="B51" s="37"/>
      <c r="C51" s="28"/>
      <c r="D51" s="46" t="s">
        <v>65</v>
      </c>
      <c r="E51" s="47"/>
      <c r="F51" s="45"/>
      <c r="G51" s="11"/>
      <c r="H51" s="11"/>
      <c r="J51" s="9"/>
      <c r="K51" s="9"/>
    </row>
    <row r="52" spans="1:12" s="8" customFormat="1">
      <c r="A52" s="866" t="s">
        <v>14</v>
      </c>
      <c r="B52" s="1098">
        <v>0.01</v>
      </c>
      <c r="C52" s="885"/>
      <c r="D52" s="154" t="s">
        <v>35</v>
      </c>
      <c r="E52" s="60">
        <f>B55</f>
        <v>0</v>
      </c>
      <c r="F52" s="470" t="s">
        <v>18</v>
      </c>
      <c r="G52" s="11"/>
      <c r="H52" s="11"/>
      <c r="J52" s="9"/>
      <c r="K52" s="9"/>
    </row>
    <row r="53" spans="1:12" s="8" customFormat="1">
      <c r="A53" s="414" t="s">
        <v>42</v>
      </c>
      <c r="B53" s="1337" t="s">
        <v>41</v>
      </c>
      <c r="C53" s="1338"/>
      <c r="D53" s="34" t="s">
        <v>25</v>
      </c>
      <c r="E53" s="597">
        <f>$E$20</f>
        <v>0.1</v>
      </c>
      <c r="F53" s="597" t="s">
        <v>20</v>
      </c>
      <c r="G53" s="11"/>
      <c r="H53" s="11"/>
      <c r="J53" s="9"/>
      <c r="K53" s="9"/>
    </row>
    <row r="54" spans="1:12" s="8" customFormat="1" ht="24">
      <c r="A54" s="429" t="s">
        <v>177</v>
      </c>
      <c r="B54" s="639">
        <v>58.2</v>
      </c>
      <c r="C54" s="272" t="s">
        <v>103</v>
      </c>
      <c r="D54" s="154" t="s">
        <v>16</v>
      </c>
      <c r="E54" s="60">
        <f>E52*E53</f>
        <v>0</v>
      </c>
      <c r="F54" s="470" t="s">
        <v>18</v>
      </c>
      <c r="G54" s="11"/>
      <c r="H54" s="445"/>
      <c r="J54" s="9"/>
      <c r="K54" s="9"/>
    </row>
    <row r="55" spans="1:12" s="8" customFormat="1">
      <c r="A55" s="414" t="s">
        <v>35</v>
      </c>
      <c r="B55" s="60">
        <f>B54*B$27*B52</f>
        <v>0</v>
      </c>
      <c r="C55" s="467" t="s">
        <v>81</v>
      </c>
      <c r="D55" s="63" t="s">
        <v>17</v>
      </c>
      <c r="E55" s="60">
        <f>B57</f>
        <v>0</v>
      </c>
      <c r="F55" s="470" t="s">
        <v>18</v>
      </c>
      <c r="G55" s="11"/>
      <c r="H55" s="11"/>
      <c r="J55" s="9"/>
      <c r="K55" s="9"/>
    </row>
    <row r="56" spans="1:12" s="8" customFormat="1" ht="24">
      <c r="A56" s="414" t="s">
        <v>178</v>
      </c>
      <c r="B56" s="639">
        <v>15.8</v>
      </c>
      <c r="C56" s="272" t="s">
        <v>103</v>
      </c>
      <c r="D56" s="298" t="s">
        <v>57</v>
      </c>
      <c r="E56" s="597">
        <f>E$19</f>
        <v>0.2</v>
      </c>
      <c r="F56" s="597" t="s">
        <v>20</v>
      </c>
      <c r="G56" s="121"/>
      <c r="H56" s="445"/>
      <c r="J56" s="9"/>
      <c r="K56" s="9"/>
    </row>
    <row r="57" spans="1:12" s="8" customFormat="1">
      <c r="A57" s="414" t="s">
        <v>17</v>
      </c>
      <c r="B57" s="625">
        <f>B56*B$27*B52</f>
        <v>0</v>
      </c>
      <c r="C57" s="467" t="s">
        <v>81</v>
      </c>
      <c r="D57" s="63" t="s">
        <v>27</v>
      </c>
      <c r="E57" s="60">
        <f>E55*E56</f>
        <v>0</v>
      </c>
      <c r="F57" s="470" t="s">
        <v>18</v>
      </c>
      <c r="G57" s="9"/>
      <c r="H57" s="119"/>
      <c r="I57" s="735"/>
      <c r="J57" s="9"/>
      <c r="K57" s="9"/>
    </row>
    <row r="58" spans="1:12" s="8" customFormat="1">
      <c r="A58" s="154" t="s">
        <v>28</v>
      </c>
      <c r="B58" s="588">
        <f>B55+B57</f>
        <v>0</v>
      </c>
      <c r="C58" s="467" t="s">
        <v>81</v>
      </c>
      <c r="D58" s="63" t="s">
        <v>36</v>
      </c>
      <c r="E58" s="60">
        <f>E54+E57</f>
        <v>0</v>
      </c>
      <c r="F58" s="470" t="s">
        <v>18</v>
      </c>
      <c r="G58" s="9"/>
      <c r="H58" s="9"/>
      <c r="I58" s="736"/>
      <c r="J58" s="9"/>
      <c r="K58" s="9"/>
    </row>
    <row r="59" spans="1:12" s="8" customFormat="1">
      <c r="A59" s="154"/>
      <c r="B59" s="588"/>
      <c r="C59" s="48"/>
      <c r="D59" s="154"/>
      <c r="E59" s="60"/>
      <c r="F59" s="45"/>
      <c r="G59"/>
      <c r="H59"/>
      <c r="I59" s="737"/>
      <c r="J59" s="11"/>
      <c r="K59" s="9"/>
    </row>
    <row r="60" spans="1:12" s="8" customFormat="1">
      <c r="A60" s="426" t="s">
        <v>12</v>
      </c>
      <c r="B60" s="47"/>
      <c r="C60" s="48"/>
      <c r="D60" s="426" t="s">
        <v>12</v>
      </c>
      <c r="E60" s="60"/>
      <c r="F60" s="45"/>
      <c r="G60" s="9"/>
      <c r="H60" s="9"/>
      <c r="I60" s="11"/>
      <c r="J60" s="119"/>
      <c r="K60" s="119"/>
      <c r="L60" s="120"/>
    </row>
    <row r="61" spans="1:12" ht="12.75" customHeight="1">
      <c r="A61" s="414" t="s">
        <v>42</v>
      </c>
      <c r="B61" s="47"/>
      <c r="C61" s="48" t="s">
        <v>140</v>
      </c>
      <c r="D61" s="154" t="s">
        <v>35</v>
      </c>
      <c r="E61" s="60">
        <f>B65</f>
        <v>0</v>
      </c>
      <c r="F61" s="45" t="s">
        <v>18</v>
      </c>
      <c r="G61" s="9"/>
      <c r="H61" s="9"/>
      <c r="I61" s="11"/>
      <c r="J61" s="119"/>
      <c r="K61" s="11"/>
    </row>
    <row r="62" spans="1:12">
      <c r="A62" s="41" t="s">
        <v>63</v>
      </c>
      <c r="B62" s="47">
        <v>60</v>
      </c>
      <c r="C62" s="28" t="s">
        <v>15</v>
      </c>
      <c r="D62" s="34" t="s">
        <v>25</v>
      </c>
      <c r="E62" s="597">
        <f>$E$20</f>
        <v>0.1</v>
      </c>
      <c r="F62" s="597"/>
      <c r="G62" s="9"/>
      <c r="H62" s="633"/>
      <c r="I62" s="416"/>
      <c r="J62" s="11"/>
      <c r="K62" s="11"/>
    </row>
    <row r="63" spans="1:12" ht="24">
      <c r="A63" s="1125" t="s">
        <v>354</v>
      </c>
      <c r="B63" s="1124">
        <f>IFERROR(B$18/B$23,0)</f>
        <v>0</v>
      </c>
      <c r="C63" s="476"/>
      <c r="D63" s="64" t="s">
        <v>16</v>
      </c>
      <c r="E63" s="397">
        <f>E61*E62</f>
        <v>0</v>
      </c>
      <c r="F63" s="45" t="s">
        <v>18</v>
      </c>
      <c r="G63" s="9"/>
      <c r="H63" s="9"/>
      <c r="I63" s="11"/>
    </row>
    <row r="64" spans="1:12" ht="24">
      <c r="A64" s="429" t="s">
        <v>349</v>
      </c>
      <c r="B64" s="440">
        <v>2.92</v>
      </c>
      <c r="C64" s="739" t="s">
        <v>276</v>
      </c>
      <c r="D64" s="64" t="s">
        <v>17</v>
      </c>
      <c r="E64" s="397">
        <f>B67</f>
        <v>0</v>
      </c>
      <c r="F64" s="45" t="s">
        <v>18</v>
      </c>
      <c r="G64" s="11"/>
      <c r="H64" s="11"/>
      <c r="I64" s="11"/>
      <c r="J64" s="11"/>
    </row>
    <row r="65" spans="1:12">
      <c r="A65" s="41" t="s">
        <v>35</v>
      </c>
      <c r="B65" s="60">
        <f>B64*B63*B62</f>
        <v>0</v>
      </c>
      <c r="C65" s="48" t="s">
        <v>18</v>
      </c>
      <c r="D65" s="298" t="s">
        <v>57</v>
      </c>
      <c r="E65" s="597">
        <f>E$19</f>
        <v>0.2</v>
      </c>
      <c r="F65" s="597" t="s">
        <v>20</v>
      </c>
      <c r="G65" s="121"/>
      <c r="H65" s="118"/>
      <c r="I65" s="119"/>
      <c r="J65" s="11"/>
    </row>
    <row r="66" spans="1:12" ht="24">
      <c r="A66" s="414" t="s">
        <v>350</v>
      </c>
      <c r="B66" s="440">
        <v>0.8</v>
      </c>
      <c r="C66" s="739" t="s">
        <v>276</v>
      </c>
      <c r="D66" s="154" t="s">
        <v>27</v>
      </c>
      <c r="E66" s="60">
        <f>E64*E65</f>
        <v>0</v>
      </c>
      <c r="F66" s="45" t="s">
        <v>18</v>
      </c>
      <c r="G66" s="9"/>
      <c r="H66" s="119"/>
      <c r="I66" s="119"/>
      <c r="J66" s="11"/>
    </row>
    <row r="67" spans="1:12">
      <c r="A67" s="41" t="s">
        <v>17</v>
      </c>
      <c r="B67" s="39">
        <f>B66*B63*B62</f>
        <v>0</v>
      </c>
      <c r="C67" s="48" t="s">
        <v>18</v>
      </c>
      <c r="D67" s="154"/>
      <c r="E67" s="60"/>
      <c r="F67" s="45"/>
      <c r="G67" s="9" t="s">
        <v>20</v>
      </c>
      <c r="H67" s="9"/>
      <c r="I67" s="11"/>
      <c r="J67" s="11"/>
    </row>
    <row r="68" spans="1:12" s="8" customFormat="1">
      <c r="A68" s="41"/>
      <c r="B68"/>
      <c r="C68" s="48"/>
      <c r="D68" s="154"/>
      <c r="E68" s="60"/>
      <c r="F68" s="45"/>
      <c r="G68"/>
      <c r="H68"/>
      <c r="I68"/>
      <c r="J68" s="11"/>
      <c r="K68" s="9"/>
    </row>
    <row r="69" spans="1:12" s="8" customFormat="1">
      <c r="A69" s="41" t="s">
        <v>28</v>
      </c>
      <c r="B69" s="39">
        <f>B65+B67</f>
        <v>0</v>
      </c>
      <c r="C69" s="48" t="s">
        <v>18</v>
      </c>
      <c r="D69" s="41" t="s">
        <v>36</v>
      </c>
      <c r="E69" s="39">
        <f>E63+E66</f>
        <v>0</v>
      </c>
      <c r="F69" s="45" t="s">
        <v>18</v>
      </c>
      <c r="G69"/>
      <c r="H69" s="9"/>
      <c r="I69"/>
      <c r="J69" s="119"/>
      <c r="K69" s="119"/>
      <c r="L69" s="120"/>
    </row>
    <row r="70" spans="1:12" ht="12.75" customHeight="1">
      <c r="A70" s="41"/>
      <c r="B70" s="29"/>
      <c r="C70" s="28"/>
      <c r="D70" s="154"/>
      <c r="E70" s="60"/>
      <c r="F70" s="45"/>
      <c r="J70" s="119"/>
      <c r="K70" s="11"/>
    </row>
    <row r="71" spans="1:12">
      <c r="A71" s="590" t="s">
        <v>13</v>
      </c>
      <c r="B71" s="134"/>
      <c r="C71" s="28"/>
      <c r="D71" s="590" t="s">
        <v>13</v>
      </c>
      <c r="E71" s="60"/>
      <c r="F71" s="45"/>
      <c r="H71" s="9"/>
      <c r="J71" s="11"/>
      <c r="K71" s="11"/>
    </row>
    <row r="72" spans="1:12" ht="24">
      <c r="A72" s="414" t="s">
        <v>143</v>
      </c>
      <c r="B72" s="397">
        <f>B58</f>
        <v>0</v>
      </c>
      <c r="C72" s="48" t="s">
        <v>18</v>
      </c>
      <c r="D72" s="414" t="s">
        <v>144</v>
      </c>
      <c r="E72" s="397">
        <f>E58</f>
        <v>0</v>
      </c>
      <c r="F72" s="45" t="s">
        <v>18</v>
      </c>
    </row>
    <row r="73" spans="1:12" ht="24">
      <c r="A73" s="441" t="s">
        <v>145</v>
      </c>
      <c r="B73" s="397">
        <f>B69</f>
        <v>0</v>
      </c>
      <c r="C73" s="48" t="s">
        <v>18</v>
      </c>
      <c r="D73" s="441" t="s">
        <v>146</v>
      </c>
      <c r="E73" s="397">
        <f>E69</f>
        <v>0</v>
      </c>
      <c r="F73" s="45" t="s">
        <v>18</v>
      </c>
      <c r="J73" s="11"/>
    </row>
    <row r="75" spans="1:12" ht="57.75">
      <c r="A75" s="167" t="s">
        <v>275</v>
      </c>
      <c r="B75" s="167"/>
      <c r="C75" s="75"/>
      <c r="D75" s="43"/>
      <c r="E75" s="43"/>
      <c r="F75" s="75"/>
    </row>
    <row r="76" spans="1:12">
      <c r="A76" s="167"/>
      <c r="B76" s="167"/>
      <c r="C76" s="75"/>
      <c r="D76" s="43"/>
      <c r="E76" s="43"/>
      <c r="F76" s="75"/>
    </row>
    <row r="77" spans="1:12">
      <c r="A77" s="167"/>
      <c r="B77" s="43"/>
      <c r="C77" s="13"/>
      <c r="E77" s="714"/>
      <c r="F77" s="618"/>
    </row>
    <row r="78" spans="1:12" s="619" customFormat="1" ht="12.75" customHeight="1">
      <c r="A78" s="760"/>
      <c r="B78" s="173"/>
      <c r="C78" s="1259"/>
      <c r="D78" s="1259"/>
      <c r="E78" s="1259"/>
      <c r="F78" s="173"/>
    </row>
    <row r="79" spans="1:12" s="619" customFormat="1" ht="12.75" customHeight="1">
      <c r="A79" s="1178"/>
      <c r="B79" s="180"/>
      <c r="C79" s="1297"/>
      <c r="D79" s="1178"/>
      <c r="E79" s="180"/>
      <c r="F79" s="1297"/>
    </row>
    <row r="80" spans="1:12" s="619" customFormat="1" ht="12.75" customHeight="1">
      <c r="A80" s="1183"/>
      <c r="B80" s="45"/>
      <c r="C80" s="45"/>
      <c r="D80" s="1183"/>
      <c r="E80" s="45"/>
      <c r="F80" s="45"/>
      <c r="H80" s="1296"/>
    </row>
    <row r="81" spans="1:12" s="619" customFormat="1" ht="12.75" customHeight="1">
      <c r="A81" s="1222"/>
      <c r="B81" s="1144"/>
      <c r="C81" s="879"/>
      <c r="D81" s="1235"/>
      <c r="E81" s="664"/>
      <c r="F81" s="45"/>
      <c r="H81" s="1296"/>
    </row>
    <row r="82" spans="1:12" s="619" customFormat="1" ht="12.75" customHeight="1">
      <c r="A82" s="1235"/>
      <c r="B82" s="45"/>
      <c r="C82" s="45"/>
      <c r="D82" s="1123"/>
      <c r="E82" s="403"/>
      <c r="F82" s="1122"/>
      <c r="H82" s="1296"/>
    </row>
    <row r="83" spans="1:12" s="619" customFormat="1" ht="12.75" customHeight="1">
      <c r="A83" s="1222"/>
      <c r="B83" s="664"/>
      <c r="C83" s="279"/>
      <c r="D83" s="1235"/>
      <c r="E83" s="664"/>
      <c r="F83" s="45"/>
      <c r="H83" s="445"/>
    </row>
    <row r="84" spans="1:12" s="619" customFormat="1" ht="12.75" customHeight="1">
      <c r="A84" s="1222"/>
      <c r="B84" s="664"/>
      <c r="C84" s="45"/>
      <c r="D84" s="1036"/>
      <c r="E84" s="886"/>
      <c r="F84" s="879"/>
      <c r="H84" s="629"/>
    </row>
    <row r="85" spans="1:12" s="619" customFormat="1" ht="12.75" customHeight="1">
      <c r="A85" s="1235"/>
      <c r="B85" s="1231"/>
      <c r="C85" s="1231"/>
      <c r="D85" s="1036"/>
      <c r="E85" s="886"/>
      <c r="F85" s="626"/>
      <c r="I85" s="633"/>
      <c r="J85" s="1306"/>
      <c r="K85" s="1307"/>
      <c r="L85" s="1307"/>
    </row>
    <row r="86" spans="1:12" s="619" customFormat="1" ht="12.75" customHeight="1">
      <c r="A86" s="1298"/>
      <c r="B86" s="443"/>
      <c r="C86" s="443"/>
      <c r="D86" s="1036"/>
      <c r="E86" s="886"/>
      <c r="F86" s="626"/>
      <c r="I86" s="1296"/>
      <c r="J86" s="646"/>
      <c r="K86" s="415"/>
    </row>
    <row r="87" spans="1:12" s="619" customFormat="1" ht="12.75" customHeight="1">
      <c r="A87" s="1299"/>
      <c r="B87" s="1293"/>
      <c r="C87" s="279"/>
      <c r="D87" s="1235"/>
      <c r="E87" s="886"/>
      <c r="F87" s="45"/>
    </row>
    <row r="88" spans="1:12" s="619" customFormat="1" ht="12.75" customHeight="1">
      <c r="A88" s="1161"/>
      <c r="B88" s="291"/>
      <c r="C88" s="279"/>
      <c r="D88" s="1298"/>
      <c r="E88" s="443"/>
      <c r="F88" s="443"/>
      <c r="H88" s="665"/>
    </row>
    <row r="89" spans="1:12" s="619" customFormat="1" ht="12.75" customHeight="1">
      <c r="A89" s="1172"/>
      <c r="C89" s="45"/>
      <c r="D89" s="1161"/>
      <c r="E89" s="656"/>
      <c r="F89" s="279"/>
      <c r="G89" s="279"/>
    </row>
    <row r="90" spans="1:12" s="619" customFormat="1" ht="12.75" customHeight="1">
      <c r="A90" s="1161"/>
      <c r="B90" s="1008"/>
      <c r="C90" s="279"/>
      <c r="D90" s="1161"/>
      <c r="E90" s="291"/>
      <c r="F90" s="279"/>
    </row>
    <row r="91" spans="1:12" s="619" customFormat="1" ht="12.75" customHeight="1">
      <c r="A91" s="1161"/>
      <c r="B91" s="656"/>
      <c r="C91" s="279"/>
      <c r="D91" s="1235"/>
      <c r="E91" s="656"/>
      <c r="F91" s="279"/>
      <c r="H91" s="658"/>
    </row>
    <row r="92" spans="1:12" s="619" customFormat="1" ht="12.75" customHeight="1">
      <c r="A92" s="1161"/>
      <c r="B92" s="656"/>
      <c r="C92" s="279"/>
      <c r="D92" s="1161"/>
      <c r="E92" s="656"/>
      <c r="F92" s="279"/>
    </row>
    <row r="93" spans="1:12" s="619" customFormat="1" ht="12.75" customHeight="1">
      <c r="A93" s="1161"/>
      <c r="B93" s="1308"/>
      <c r="C93" s="879"/>
      <c r="D93" s="1161"/>
      <c r="E93" s="1308"/>
      <c r="F93" s="879"/>
      <c r="H93" s="445"/>
      <c r="I93" s="629"/>
    </row>
    <row r="94" spans="1:12" s="619" customFormat="1" ht="12.75" customHeight="1">
      <c r="A94" s="1222"/>
      <c r="B94" s="879"/>
      <c r="C94" s="879"/>
      <c r="D94" s="1036"/>
      <c r="E94" s="291"/>
      <c r="F94" s="292"/>
      <c r="H94" s="291"/>
    </row>
    <row r="95" spans="1:12" s="619" customFormat="1" ht="12.75" customHeight="1">
      <c r="A95" s="1298"/>
      <c r="B95" s="1294"/>
      <c r="C95" s="443"/>
      <c r="D95" s="1298"/>
      <c r="E95" s="1294"/>
      <c r="F95" s="443"/>
      <c r="I95" s="879"/>
    </row>
    <row r="96" spans="1:12" s="619" customFormat="1" ht="12.75" customHeight="1">
      <c r="A96" s="1300"/>
      <c r="B96" s="666"/>
      <c r="C96" s="45"/>
      <c r="D96" s="1300"/>
      <c r="E96" s="666"/>
      <c r="F96" s="879"/>
      <c r="H96" s="653"/>
    </row>
    <row r="97" spans="1:12" s="619" customFormat="1" ht="12.75" customHeight="1">
      <c r="A97" s="1300"/>
      <c r="B97" s="1301"/>
      <c r="C97" s="45"/>
      <c r="D97" s="1300"/>
      <c r="E97" s="1301"/>
      <c r="F97" s="879"/>
    </row>
    <row r="98" spans="1:12" s="619" customFormat="1" ht="12.75" customHeight="1">
      <c r="A98" s="1235"/>
      <c r="B98" s="47"/>
      <c r="C98" s="45"/>
      <c r="D98" s="1235"/>
      <c r="E98" s="47"/>
      <c r="F98" s="45"/>
    </row>
    <row r="99" spans="1:12" s="619" customFormat="1" ht="12.75" customHeight="1">
      <c r="A99" s="1178"/>
      <c r="B99" s="153"/>
      <c r="C99" s="761"/>
      <c r="D99" s="1178"/>
      <c r="E99" s="153"/>
      <c r="F99" s="761"/>
    </row>
    <row r="100" spans="1:12" s="619" customFormat="1" ht="12.75" customHeight="1">
      <c r="A100" s="1183"/>
      <c r="B100" s="47"/>
      <c r="C100" s="45"/>
      <c r="D100" s="1183"/>
      <c r="E100" s="47"/>
      <c r="F100" s="45"/>
    </row>
    <row r="101" spans="1:12" s="619" customFormat="1" ht="12.75" customHeight="1">
      <c r="A101" s="1222"/>
      <c r="B101" s="1144"/>
      <c r="C101" s="879"/>
      <c r="D101" s="415"/>
      <c r="E101" s="625"/>
      <c r="F101" s="879"/>
    </row>
    <row r="102" spans="1:12" s="619" customFormat="1" ht="12.75" customHeight="1">
      <c r="A102" s="1235"/>
      <c r="B102" s="45"/>
      <c r="C102" s="45"/>
      <c r="D102" s="415"/>
      <c r="E102" s="1122"/>
      <c r="F102" s="1122"/>
    </row>
    <row r="103" spans="1:12" s="619" customFormat="1" ht="12.75" customHeight="1">
      <c r="A103" s="1222"/>
      <c r="B103" s="639"/>
      <c r="C103" s="279"/>
      <c r="D103" s="415"/>
      <c r="E103" s="625"/>
      <c r="F103" s="879"/>
      <c r="H103" s="445"/>
    </row>
    <row r="104" spans="1:12" s="619" customFormat="1" ht="12.75" customHeight="1">
      <c r="A104" s="1235"/>
      <c r="B104" s="625"/>
      <c r="C104" s="879"/>
      <c r="D104" s="415"/>
      <c r="E104" s="625"/>
      <c r="F104" s="879"/>
    </row>
    <row r="105" spans="1:12" s="619" customFormat="1" ht="12.75" customHeight="1">
      <c r="A105" s="1235"/>
      <c r="B105" s="639"/>
      <c r="C105" s="279"/>
      <c r="D105" s="1123"/>
      <c r="E105" s="1122"/>
      <c r="F105" s="1122"/>
      <c r="G105" s="121"/>
      <c r="H105" s="445"/>
    </row>
    <row r="106" spans="1:12" s="619" customFormat="1" ht="12.75" customHeight="1">
      <c r="A106" s="1235"/>
      <c r="B106" s="625"/>
      <c r="C106" s="879"/>
      <c r="D106" s="415"/>
      <c r="E106" s="625"/>
      <c r="F106" s="879"/>
      <c r="H106" s="104"/>
      <c r="I106" s="104"/>
    </row>
    <row r="107" spans="1:12" s="619" customFormat="1" ht="12.75" customHeight="1">
      <c r="A107" s="415"/>
      <c r="B107" s="1194"/>
      <c r="C107" s="879"/>
      <c r="D107" s="415"/>
      <c r="E107" s="625"/>
      <c r="F107" s="879"/>
      <c r="I107" s="633"/>
    </row>
    <row r="108" spans="1:12" s="619" customFormat="1" ht="12.75" customHeight="1">
      <c r="A108" s="415"/>
      <c r="B108" s="1194"/>
      <c r="C108" s="45"/>
      <c r="D108" s="415"/>
      <c r="E108" s="625"/>
      <c r="F108" s="45"/>
    </row>
    <row r="109" spans="1:12" s="619" customFormat="1" ht="12.75" customHeight="1">
      <c r="A109" s="1178"/>
      <c r="B109" s="47"/>
      <c r="C109" s="45"/>
      <c r="D109" s="1178"/>
      <c r="E109" s="625"/>
      <c r="F109" s="45"/>
      <c r="J109" s="104"/>
      <c r="K109" s="104"/>
      <c r="L109" s="104"/>
    </row>
    <row r="110" spans="1:12" s="619" customFormat="1" ht="12.75" customHeight="1">
      <c r="A110" s="1235"/>
      <c r="B110" s="47"/>
      <c r="C110" s="45"/>
      <c r="D110" s="415"/>
      <c r="E110" s="625"/>
      <c r="F110" s="45"/>
      <c r="J110" s="104"/>
    </row>
    <row r="111" spans="1:12" s="619" customFormat="1" ht="12.75" customHeight="1">
      <c r="A111" s="415"/>
      <c r="B111" s="47"/>
      <c r="C111" s="45"/>
      <c r="D111" s="415"/>
      <c r="E111" s="1122"/>
      <c r="F111" s="1122"/>
      <c r="H111" s="633"/>
      <c r="I111" s="633"/>
    </row>
    <row r="112" spans="1:12" s="619" customFormat="1" ht="12.75" customHeight="1">
      <c r="A112" s="1299"/>
      <c r="B112" s="1293"/>
      <c r="C112" s="879"/>
      <c r="D112" s="1235"/>
      <c r="E112" s="502"/>
      <c r="F112" s="45"/>
    </row>
    <row r="113" spans="1:12" s="619" customFormat="1" ht="12.75" customHeight="1">
      <c r="A113" s="1222"/>
      <c r="B113" s="639"/>
      <c r="C113" s="719"/>
      <c r="D113" s="1235"/>
      <c r="E113" s="502"/>
      <c r="F113" s="45"/>
    </row>
    <row r="114" spans="1:12" s="619" customFormat="1" ht="12.75" customHeight="1">
      <c r="A114" s="415"/>
      <c r="B114" s="625"/>
      <c r="C114" s="45"/>
      <c r="D114" s="1123"/>
      <c r="E114" s="1122"/>
      <c r="F114" s="1122"/>
      <c r="G114" s="121"/>
      <c r="H114" s="118"/>
      <c r="I114" s="104"/>
    </row>
    <row r="115" spans="1:12" s="619" customFormat="1" ht="12.75" customHeight="1">
      <c r="A115" s="1235"/>
      <c r="B115" s="639"/>
      <c r="C115" s="719"/>
      <c r="D115" s="415"/>
      <c r="E115" s="625"/>
      <c r="F115" s="45"/>
      <c r="H115" s="104"/>
      <c r="I115" s="104"/>
    </row>
    <row r="116" spans="1:12" s="619" customFormat="1" ht="12.75" customHeight="1">
      <c r="A116" s="415"/>
      <c r="B116" s="625"/>
      <c r="C116" s="45"/>
      <c r="D116" s="415"/>
      <c r="E116" s="625"/>
      <c r="F116" s="45"/>
    </row>
    <row r="117" spans="1:12" s="619" customFormat="1" ht="12.75" customHeight="1">
      <c r="A117" s="415"/>
      <c r="C117" s="45"/>
      <c r="D117" s="415"/>
      <c r="E117" s="625"/>
      <c r="F117" s="45"/>
    </row>
    <row r="118" spans="1:12" s="619" customFormat="1" ht="12.75" customHeight="1">
      <c r="A118" s="415"/>
      <c r="B118" s="625"/>
      <c r="C118" s="45"/>
      <c r="D118" s="415"/>
      <c r="E118" s="625"/>
      <c r="F118" s="45"/>
      <c r="J118" s="104"/>
      <c r="K118" s="104"/>
      <c r="L118" s="104"/>
    </row>
    <row r="119" spans="1:12" s="619" customFormat="1" ht="12.75" customHeight="1">
      <c r="A119" s="415"/>
      <c r="B119" s="45"/>
      <c r="C119" s="45"/>
      <c r="D119" s="415"/>
      <c r="E119" s="625"/>
      <c r="F119" s="45"/>
      <c r="J119" s="104"/>
    </row>
    <row r="120" spans="1:12" s="619" customFormat="1" ht="12.75" customHeight="1">
      <c r="A120" s="1302"/>
      <c r="B120" s="45"/>
      <c r="C120" s="45"/>
      <c r="D120" s="1302"/>
      <c r="E120" s="625"/>
      <c r="F120" s="45"/>
    </row>
    <row r="121" spans="1:12" s="619" customFormat="1" ht="12.75" customHeight="1">
      <c r="A121" s="1235"/>
      <c r="B121" s="502"/>
      <c r="C121" s="45"/>
      <c r="D121" s="1235"/>
      <c r="E121" s="502"/>
      <c r="F121" s="45"/>
    </row>
    <row r="122" spans="1:12" s="619" customFormat="1" ht="12.75" customHeight="1">
      <c r="A122" s="1300"/>
      <c r="B122" s="502"/>
      <c r="C122" s="45"/>
      <c r="D122" s="1300"/>
      <c r="E122" s="502"/>
      <c r="F122" s="45"/>
    </row>
    <row r="123" spans="1:12" s="619" customFormat="1" ht="12.75" customHeight="1">
      <c r="A123" s="1300"/>
      <c r="B123" s="67"/>
      <c r="C123" s="67"/>
      <c r="D123" s="1295"/>
      <c r="E123" s="67"/>
      <c r="F123" s="67"/>
    </row>
    <row r="124" spans="1:12" s="619" customFormat="1" ht="12.75" customHeight="1">
      <c r="A124" s="178"/>
      <c r="B124" s="178"/>
      <c r="C124" s="67"/>
      <c r="D124" s="67"/>
      <c r="E124" s="67"/>
      <c r="F124" s="67"/>
    </row>
    <row r="125" spans="1:12" s="619" customFormat="1" ht="12.75" customHeight="1">
      <c r="A125" s="178"/>
    </row>
    <row r="126" spans="1:12" s="619" customFormat="1" ht="12.75" customHeight="1">
      <c r="A126" s="178"/>
      <c r="D126" s="1295"/>
      <c r="E126" s="67"/>
      <c r="F126" s="67"/>
    </row>
    <row r="127" spans="1:12" s="619" customFormat="1" ht="12.75" customHeight="1">
      <c r="A127" s="1181"/>
      <c r="B127" s="1281"/>
      <c r="C127" s="1182"/>
      <c r="D127" s="1182"/>
      <c r="E127" s="1182"/>
      <c r="F127" s="1181"/>
      <c r="G127" s="626"/>
    </row>
    <row r="128" spans="1:12" s="619" customFormat="1" ht="12.75" customHeight="1">
      <c r="A128" s="1178"/>
      <c r="B128" s="180"/>
      <c r="C128" s="171"/>
      <c r="D128" s="1178"/>
      <c r="E128" s="180"/>
      <c r="F128" s="171"/>
    </row>
    <row r="129" spans="1:9" s="619" customFormat="1" ht="12.75" customHeight="1">
      <c r="A129" s="1183"/>
      <c r="B129" s="45"/>
      <c r="C129" s="67"/>
      <c r="D129" s="1183"/>
      <c r="E129" s="45"/>
      <c r="F129" s="67"/>
    </row>
    <row r="130" spans="1:9" s="619" customFormat="1" ht="12.75" customHeight="1">
      <c r="A130" s="415"/>
      <c r="B130" s="59"/>
      <c r="C130" s="45"/>
      <c r="D130" s="1235"/>
      <c r="E130" s="625"/>
      <c r="F130" s="45"/>
    </row>
    <row r="131" spans="1:9" s="619" customFormat="1" ht="12.75" customHeight="1">
      <c r="A131" s="415"/>
      <c r="B131" s="625"/>
      <c r="C131" s="45"/>
      <c r="D131" s="1235"/>
      <c r="E131" s="45"/>
      <c r="F131" s="45"/>
    </row>
    <row r="132" spans="1:9" s="619" customFormat="1" ht="12.75" customHeight="1">
      <c r="A132" s="415"/>
      <c r="B132" s="625"/>
      <c r="C132" s="45"/>
      <c r="D132" s="1235"/>
      <c r="E132" s="502"/>
      <c r="F132" s="45"/>
      <c r="I132" s="345"/>
    </row>
    <row r="133" spans="1:9" s="619" customFormat="1" ht="12.75" customHeight="1">
      <c r="A133" s="1296"/>
      <c r="B133" s="47"/>
      <c r="C133" s="67"/>
      <c r="D133" s="1296"/>
      <c r="E133" s="47"/>
      <c r="F133" s="67"/>
      <c r="I133" s="761"/>
    </row>
    <row r="134" spans="1:9" s="619" customFormat="1" ht="12.75" customHeight="1">
      <c r="A134" s="1178"/>
      <c r="B134" s="45"/>
      <c r="C134" s="67"/>
      <c r="D134" s="1178"/>
      <c r="E134" s="1201"/>
      <c r="F134" s="1202"/>
      <c r="I134" s="1296"/>
    </row>
    <row r="135" spans="1:9" s="619" customFormat="1" ht="12.75" customHeight="1">
      <c r="A135" s="1296"/>
      <c r="B135" s="47"/>
      <c r="C135" s="67"/>
      <c r="D135" s="1296"/>
      <c r="E135" s="47"/>
      <c r="F135" s="67"/>
      <c r="I135" s="1296"/>
    </row>
    <row r="136" spans="1:9" s="619" customFormat="1" ht="12.75" customHeight="1">
      <c r="A136" s="1178"/>
      <c r="B136" s="47"/>
      <c r="C136" s="67"/>
      <c r="D136" s="1178"/>
      <c r="E136" s="47"/>
      <c r="F136" s="67"/>
      <c r="I136" s="1296"/>
    </row>
    <row r="137" spans="1:9" s="619" customFormat="1" ht="12.75" customHeight="1">
      <c r="A137" s="1235"/>
      <c r="B137" s="625"/>
      <c r="C137" s="45"/>
      <c r="D137" s="1235"/>
      <c r="E137" s="625"/>
      <c r="F137" s="45"/>
      <c r="I137" s="1296"/>
    </row>
    <row r="138" spans="1:9" s="619" customFormat="1" ht="12.75" customHeight="1">
      <c r="A138" s="1235"/>
      <c r="B138" s="47"/>
      <c r="C138" s="45"/>
      <c r="D138" s="1235"/>
      <c r="E138" s="47"/>
      <c r="F138" s="45"/>
    </row>
    <row r="139" spans="1:9" s="619" customFormat="1" ht="12.75" customHeight="1">
      <c r="A139" s="1178"/>
      <c r="B139" s="153"/>
      <c r="C139" s="761"/>
      <c r="D139" s="1178"/>
      <c r="E139" s="153"/>
      <c r="F139" s="761"/>
    </row>
    <row r="140" spans="1:9" s="619" customFormat="1" ht="12.75" customHeight="1">
      <c r="A140" s="1183"/>
      <c r="B140" s="47"/>
      <c r="C140" s="45"/>
      <c r="D140" s="1183"/>
      <c r="E140" s="47"/>
      <c r="F140" s="45"/>
    </row>
    <row r="141" spans="1:9" s="619" customFormat="1" ht="12.75" customHeight="1">
      <c r="A141" s="1222"/>
      <c r="B141" s="1144"/>
      <c r="C141" s="879"/>
      <c r="D141" s="415"/>
      <c r="E141" s="625"/>
      <c r="F141" s="879"/>
    </row>
    <row r="142" spans="1:9" s="619" customFormat="1" ht="12.75" customHeight="1">
      <c r="A142" s="1235"/>
      <c r="B142" s="45"/>
      <c r="C142" s="45"/>
      <c r="D142" s="415"/>
      <c r="E142" s="1122"/>
      <c r="F142" s="1122"/>
    </row>
    <row r="143" spans="1:9" s="619" customFormat="1" ht="12.75" customHeight="1">
      <c r="A143" s="1222"/>
      <c r="B143" s="639"/>
      <c r="C143" s="279"/>
      <c r="D143" s="415"/>
      <c r="E143" s="625"/>
      <c r="F143" s="879"/>
      <c r="H143" s="445"/>
    </row>
    <row r="144" spans="1:9" s="619" customFormat="1" ht="12.75" customHeight="1">
      <c r="A144" s="1235"/>
      <c r="B144" s="625"/>
      <c r="C144" s="879"/>
      <c r="D144" s="415"/>
      <c r="E144" s="625"/>
      <c r="F144" s="879"/>
    </row>
    <row r="145" spans="1:12" s="619" customFormat="1" ht="12.75" customHeight="1">
      <c r="A145" s="1235"/>
      <c r="B145" s="639"/>
      <c r="C145" s="279"/>
      <c r="D145" s="1123"/>
      <c r="E145" s="1122"/>
      <c r="F145" s="1122"/>
      <c r="G145" s="121"/>
      <c r="H145" s="445"/>
    </row>
    <row r="146" spans="1:12" s="619" customFormat="1" ht="12.75" customHeight="1">
      <c r="A146" s="1235"/>
      <c r="B146" s="625"/>
      <c r="C146" s="879"/>
      <c r="D146" s="415"/>
      <c r="E146" s="625"/>
      <c r="F146" s="879"/>
      <c r="H146" s="104"/>
      <c r="I146" s="104"/>
    </row>
    <row r="147" spans="1:12" s="619" customFormat="1" ht="12.75" customHeight="1">
      <c r="A147" s="415"/>
      <c r="B147" s="1194"/>
      <c r="C147" s="879"/>
      <c r="D147" s="415"/>
      <c r="E147" s="625"/>
      <c r="F147" s="879"/>
      <c r="I147" s="633"/>
    </row>
    <row r="148" spans="1:12" s="619" customFormat="1" ht="12.75" customHeight="1">
      <c r="A148" s="415"/>
      <c r="B148" s="1194"/>
      <c r="C148" s="45"/>
      <c r="D148" s="415"/>
      <c r="E148" s="625"/>
      <c r="F148" s="45"/>
    </row>
    <row r="149" spans="1:12" s="619" customFormat="1" ht="12.75" customHeight="1">
      <c r="A149" s="1178"/>
      <c r="B149" s="47"/>
      <c r="C149" s="45"/>
      <c r="D149" s="1178"/>
      <c r="E149" s="625"/>
      <c r="F149" s="45"/>
      <c r="J149" s="104"/>
      <c r="K149" s="104"/>
      <c r="L149" s="104"/>
    </row>
    <row r="150" spans="1:12" s="619" customFormat="1" ht="12.75" customHeight="1">
      <c r="A150" s="1235"/>
      <c r="B150" s="47"/>
      <c r="C150" s="45"/>
      <c r="D150" s="415"/>
      <c r="E150" s="625"/>
      <c r="F150" s="45"/>
      <c r="J150" s="104"/>
    </row>
    <row r="151" spans="1:12" s="619" customFormat="1" ht="12.75" customHeight="1">
      <c r="A151" s="415"/>
      <c r="B151" s="47"/>
      <c r="C151" s="45"/>
      <c r="D151" s="415"/>
      <c r="E151" s="1122"/>
      <c r="F151" s="1122"/>
      <c r="H151" s="633"/>
      <c r="I151" s="633"/>
    </row>
    <row r="152" spans="1:12" s="619" customFormat="1" ht="12.75" customHeight="1">
      <c r="A152" s="1299"/>
      <c r="B152" s="1293"/>
      <c r="C152" s="879"/>
      <c r="D152" s="1235"/>
      <c r="E152" s="502"/>
      <c r="F152" s="45"/>
    </row>
    <row r="153" spans="1:12" s="619" customFormat="1" ht="12.75" customHeight="1">
      <c r="A153" s="1222"/>
      <c r="B153" s="639"/>
      <c r="C153" s="719"/>
      <c r="D153" s="1235"/>
      <c r="E153" s="502"/>
      <c r="F153" s="45"/>
    </row>
    <row r="154" spans="1:12" s="619" customFormat="1" ht="12.75" customHeight="1">
      <c r="A154" s="415"/>
      <c r="B154" s="625"/>
      <c r="C154" s="45"/>
      <c r="D154" s="1123"/>
      <c r="E154" s="1122"/>
      <c r="F154" s="1122"/>
      <c r="G154" s="121"/>
      <c r="H154" s="118"/>
      <c r="I154" s="104"/>
    </row>
    <row r="155" spans="1:12" s="619" customFormat="1" ht="12.75" customHeight="1">
      <c r="A155" s="1235"/>
      <c r="B155" s="639"/>
      <c r="C155" s="719"/>
      <c r="D155" s="415"/>
      <c r="E155" s="625"/>
      <c r="F155" s="45"/>
      <c r="H155" s="104"/>
      <c r="I155" s="104"/>
    </row>
    <row r="156" spans="1:12" s="619" customFormat="1" ht="12.75" customHeight="1">
      <c r="A156" s="415"/>
      <c r="B156" s="625"/>
      <c r="C156" s="45"/>
      <c r="D156" s="415"/>
      <c r="E156" s="625"/>
      <c r="F156" s="45"/>
    </row>
    <row r="157" spans="1:12" s="619" customFormat="1" ht="12.75" customHeight="1">
      <c r="A157" s="415"/>
      <c r="C157" s="45"/>
      <c r="D157" s="415"/>
      <c r="E157" s="625"/>
      <c r="F157" s="45"/>
    </row>
    <row r="158" spans="1:12" s="619" customFormat="1" ht="12.75" customHeight="1">
      <c r="A158" s="415"/>
      <c r="B158" s="625"/>
      <c r="C158" s="45"/>
      <c r="D158" s="415"/>
      <c r="E158" s="625"/>
      <c r="F158" s="45"/>
      <c r="J158" s="104"/>
      <c r="K158" s="104"/>
      <c r="L158" s="104"/>
    </row>
    <row r="159" spans="1:12" s="619" customFormat="1" ht="12.75" customHeight="1">
      <c r="A159" s="415"/>
      <c r="B159" s="45"/>
      <c r="C159" s="45"/>
      <c r="D159" s="415"/>
      <c r="E159" s="625"/>
      <c r="F159" s="45"/>
      <c r="J159" s="104"/>
    </row>
    <row r="160" spans="1:12" s="619" customFormat="1" ht="12.75" customHeight="1">
      <c r="A160" s="1302"/>
      <c r="B160" s="45"/>
      <c r="C160" s="45"/>
      <c r="D160" s="1302"/>
      <c r="E160" s="625"/>
      <c r="F160" s="45"/>
    </row>
    <row r="161" spans="1:6" s="619" customFormat="1" ht="12.75" customHeight="1">
      <c r="A161" s="1235"/>
      <c r="B161" s="502"/>
      <c r="C161" s="45"/>
      <c r="D161" s="1235"/>
      <c r="E161" s="502"/>
      <c r="F161" s="45"/>
    </row>
    <row r="162" spans="1:6" s="619" customFormat="1" ht="12.75" customHeight="1">
      <c r="A162" s="1300"/>
      <c r="B162" s="502"/>
      <c r="C162" s="45"/>
      <c r="D162" s="1300"/>
      <c r="E162" s="502"/>
      <c r="F162" s="45"/>
    </row>
    <row r="163" spans="1:6" s="619" customFormat="1" ht="12.75" customHeight="1">
      <c r="E163" s="1268"/>
    </row>
    <row r="164" spans="1:6" s="619" customFormat="1" ht="12.75" customHeight="1">
      <c r="A164" s="178"/>
      <c r="B164" s="178"/>
      <c r="C164" s="67"/>
      <c r="D164" s="67"/>
      <c r="E164" s="67"/>
      <c r="F164" s="67"/>
    </row>
    <row r="165" spans="1:6" s="619" customFormat="1" ht="12.75" customHeight="1">
      <c r="E165" s="1268"/>
    </row>
    <row r="166" spans="1:6" s="619" customFormat="1" ht="12.75" customHeight="1">
      <c r="E166" s="1268"/>
    </row>
    <row r="167" spans="1:6" s="619" customFormat="1" ht="12.75" customHeight="1">
      <c r="A167" s="1181"/>
      <c r="B167" s="1281"/>
      <c r="C167" s="1182"/>
      <c r="D167" s="1182"/>
      <c r="E167" s="1182"/>
      <c r="F167" s="1181"/>
    </row>
    <row r="168" spans="1:6" s="619" customFormat="1" ht="12.75" customHeight="1">
      <c r="A168" s="1178"/>
      <c r="B168" s="180"/>
      <c r="C168" s="171"/>
      <c r="D168" s="1178"/>
      <c r="E168" s="180"/>
      <c r="F168" s="171"/>
    </row>
    <row r="169" spans="1:6" s="619" customFormat="1" ht="12.75" customHeight="1">
      <c r="A169" s="1183"/>
      <c r="B169" s="45"/>
      <c r="C169" s="67"/>
      <c r="D169" s="1183"/>
      <c r="E169" s="45"/>
      <c r="F169" s="67"/>
    </row>
    <row r="170" spans="1:6" s="619" customFormat="1" ht="12.75" customHeight="1">
      <c r="A170" s="415"/>
      <c r="B170" s="59"/>
      <c r="C170" s="45"/>
      <c r="D170" s="1235"/>
      <c r="E170" s="625"/>
      <c r="F170" s="45"/>
    </row>
    <row r="171" spans="1:6" s="619" customFormat="1" ht="12.75" customHeight="1">
      <c r="A171" s="415"/>
      <c r="B171" s="625"/>
      <c r="C171" s="45"/>
      <c r="D171" s="1235"/>
      <c r="E171" s="45"/>
      <c r="F171" s="45"/>
    </row>
    <row r="172" spans="1:6" s="619" customFormat="1" ht="12.75" customHeight="1">
      <c r="A172" s="415"/>
      <c r="B172" s="625"/>
      <c r="C172" s="45"/>
      <c r="D172" s="1235"/>
      <c r="E172" s="502"/>
      <c r="F172" s="45"/>
    </row>
    <row r="173" spans="1:6" s="619" customFormat="1" ht="12.75" customHeight="1">
      <c r="A173" s="1296"/>
      <c r="B173" s="47"/>
      <c r="C173" s="67"/>
      <c r="D173" s="1296"/>
      <c r="E173" s="47"/>
      <c r="F173" s="67"/>
    </row>
    <row r="174" spans="1:6" s="619" customFormat="1" ht="12.75" customHeight="1">
      <c r="A174" s="1178"/>
      <c r="B174" s="45"/>
      <c r="C174" s="67"/>
      <c r="D174" s="1178"/>
      <c r="E174" s="1201"/>
      <c r="F174" s="1202"/>
    </row>
    <row r="175" spans="1:6" s="619" customFormat="1" ht="12.75" customHeight="1">
      <c r="A175" s="1296"/>
      <c r="B175" s="47"/>
      <c r="C175" s="67"/>
      <c r="D175" s="1296"/>
      <c r="E175" s="47"/>
      <c r="F175" s="67"/>
    </row>
    <row r="176" spans="1:6" s="619" customFormat="1" ht="12.75" customHeight="1">
      <c r="A176" s="1178"/>
      <c r="B176" s="47"/>
      <c r="C176" s="67"/>
      <c r="D176" s="1178"/>
      <c r="E176" s="47"/>
      <c r="F176" s="67"/>
    </row>
    <row r="177" spans="1:11" s="619" customFormat="1" ht="12.75" customHeight="1">
      <c r="A177" s="1235"/>
      <c r="B177" s="625"/>
      <c r="C177" s="45"/>
      <c r="D177" s="1235"/>
      <c r="E177" s="625"/>
      <c r="F177" s="45"/>
    </row>
    <row r="178" spans="1:11" s="619" customFormat="1" ht="12.75" customHeight="1">
      <c r="A178" s="1235"/>
      <c r="B178" s="47"/>
      <c r="C178" s="45"/>
      <c r="D178" s="1235"/>
      <c r="E178" s="47"/>
      <c r="F178" s="45"/>
    </row>
    <row r="179" spans="1:11" s="619" customFormat="1" ht="12.75" customHeight="1">
      <c r="A179" s="1178"/>
      <c r="B179" s="153"/>
      <c r="C179" s="761"/>
      <c r="D179" s="1178"/>
      <c r="E179" s="153"/>
      <c r="F179" s="761"/>
    </row>
    <row r="180" spans="1:11" s="619" customFormat="1" ht="12.75" customHeight="1">
      <c r="A180" s="1183"/>
      <c r="B180" s="47"/>
      <c r="C180" s="45"/>
      <c r="D180" s="1183"/>
      <c r="E180" s="47"/>
      <c r="F180" s="45"/>
    </row>
    <row r="181" spans="1:11" s="619" customFormat="1" ht="12.75" customHeight="1">
      <c r="A181" s="1222"/>
      <c r="B181" s="1144"/>
      <c r="C181" s="879"/>
      <c r="D181" s="415"/>
      <c r="E181" s="625"/>
      <c r="F181" s="879"/>
    </row>
    <row r="182" spans="1:11" s="619" customFormat="1" ht="12.75" customHeight="1">
      <c r="A182" s="1235"/>
      <c r="B182" s="45"/>
      <c r="C182" s="45"/>
      <c r="D182" s="415"/>
      <c r="E182" s="1122"/>
      <c r="F182" s="1122"/>
    </row>
    <row r="183" spans="1:11" s="619" customFormat="1" ht="12.75" customHeight="1">
      <c r="A183" s="1222"/>
      <c r="B183" s="639"/>
      <c r="C183" s="279"/>
      <c r="D183" s="415"/>
      <c r="E183" s="625"/>
      <c r="F183" s="879"/>
      <c r="H183" s="445"/>
    </row>
    <row r="184" spans="1:11" s="619" customFormat="1" ht="12.75" customHeight="1">
      <c r="A184" s="1235"/>
      <c r="B184" s="625"/>
      <c r="C184" s="879"/>
      <c r="D184" s="415"/>
      <c r="E184" s="625"/>
      <c r="F184" s="879"/>
    </row>
    <row r="185" spans="1:11" s="619" customFormat="1" ht="12.75" customHeight="1">
      <c r="A185" s="1235"/>
      <c r="B185" s="639"/>
      <c r="C185" s="279"/>
      <c r="D185" s="1123"/>
      <c r="E185" s="1122"/>
      <c r="F185" s="1122"/>
      <c r="G185" s="121"/>
      <c r="H185" s="445"/>
    </row>
    <row r="186" spans="1:11" s="619" customFormat="1" ht="12.75" customHeight="1">
      <c r="A186" s="1235"/>
      <c r="B186" s="625"/>
      <c r="C186" s="879"/>
      <c r="D186" s="415"/>
      <c r="E186" s="625"/>
      <c r="F186" s="879"/>
      <c r="H186" s="104"/>
      <c r="I186" s="104"/>
    </row>
    <row r="187" spans="1:11" s="619" customFormat="1" ht="12.75" customHeight="1">
      <c r="A187" s="415"/>
      <c r="B187" s="1194"/>
      <c r="C187" s="879"/>
      <c r="D187" s="415"/>
      <c r="E187" s="625"/>
      <c r="F187" s="879"/>
      <c r="I187" s="633"/>
    </row>
    <row r="188" spans="1:11" s="619" customFormat="1" ht="12.75" customHeight="1">
      <c r="A188" s="415"/>
      <c r="B188" s="1194"/>
      <c r="C188" s="45"/>
      <c r="D188" s="415"/>
      <c r="E188" s="625"/>
      <c r="F188" s="45"/>
    </row>
    <row r="189" spans="1:11" s="619" customFormat="1" ht="12.75" customHeight="1">
      <c r="A189" s="1178"/>
      <c r="B189" s="47"/>
      <c r="C189" s="45"/>
      <c r="D189" s="1178"/>
      <c r="E189" s="625"/>
      <c r="F189" s="45"/>
      <c r="J189" s="104"/>
      <c r="K189" s="104"/>
    </row>
    <row r="190" spans="1:11" s="619" customFormat="1" ht="12.75" customHeight="1">
      <c r="A190" s="1235"/>
      <c r="B190" s="47"/>
      <c r="C190" s="45"/>
      <c r="D190" s="415"/>
      <c r="E190" s="625"/>
      <c r="F190" s="45"/>
      <c r="J190" s="104"/>
    </row>
    <row r="191" spans="1:11" s="619" customFormat="1" ht="12.75" customHeight="1">
      <c r="A191" s="415"/>
      <c r="B191" s="47"/>
      <c r="C191" s="45"/>
      <c r="D191" s="415"/>
      <c r="E191" s="1122"/>
      <c r="F191" s="1122"/>
      <c r="H191" s="633"/>
      <c r="I191" s="633"/>
    </row>
    <row r="192" spans="1:11" s="619" customFormat="1" ht="12.75" customHeight="1">
      <c r="A192" s="1299"/>
      <c r="B192" s="1293"/>
      <c r="C192" s="879"/>
      <c r="D192" s="1235"/>
      <c r="E192" s="502"/>
      <c r="F192" s="45"/>
    </row>
    <row r="193" spans="1:11" s="619" customFormat="1" ht="12.75" customHeight="1">
      <c r="A193" s="1222"/>
      <c r="B193" s="639"/>
      <c r="C193" s="719"/>
      <c r="D193" s="1235"/>
      <c r="E193" s="502"/>
      <c r="F193" s="45"/>
    </row>
    <row r="194" spans="1:11" s="619" customFormat="1" ht="12.75" customHeight="1">
      <c r="A194" s="415"/>
      <c r="B194" s="625"/>
      <c r="C194" s="45"/>
      <c r="D194" s="1123"/>
      <c r="E194" s="1122"/>
      <c r="F194" s="1122"/>
      <c r="G194" s="121"/>
      <c r="H194" s="118"/>
      <c r="I194" s="104"/>
    </row>
    <row r="195" spans="1:11" s="619" customFormat="1" ht="12.75" customHeight="1">
      <c r="A195" s="1235"/>
      <c r="B195" s="639"/>
      <c r="C195" s="719"/>
      <c r="D195" s="415"/>
      <c r="E195" s="625"/>
      <c r="F195" s="45"/>
      <c r="H195" s="104"/>
      <c r="I195" s="104"/>
    </row>
    <row r="196" spans="1:11" s="619" customFormat="1" ht="12.75" customHeight="1">
      <c r="A196" s="415"/>
      <c r="B196" s="625"/>
      <c r="C196" s="45"/>
      <c r="D196" s="415"/>
      <c r="E196" s="625"/>
      <c r="F196" s="45"/>
    </row>
    <row r="197" spans="1:11" s="619" customFormat="1" ht="12.75" customHeight="1">
      <c r="A197" s="415"/>
      <c r="C197" s="45"/>
      <c r="D197" s="415"/>
      <c r="E197" s="625"/>
      <c r="F197" s="45"/>
    </row>
    <row r="198" spans="1:11" s="619" customFormat="1" ht="12.75" customHeight="1">
      <c r="A198" s="415"/>
      <c r="B198" s="625"/>
      <c r="C198" s="45"/>
      <c r="D198" s="415"/>
      <c r="E198" s="625"/>
      <c r="F198" s="45"/>
      <c r="J198" s="104"/>
      <c r="K198" s="104"/>
    </row>
    <row r="199" spans="1:11" s="619" customFormat="1" ht="12.75" customHeight="1">
      <c r="A199" s="415"/>
      <c r="B199" s="45"/>
      <c r="C199" s="45"/>
      <c r="D199" s="415"/>
      <c r="E199" s="625"/>
      <c r="F199" s="45"/>
      <c r="J199" s="104"/>
    </row>
    <row r="200" spans="1:11" s="619" customFormat="1" ht="12.75" customHeight="1">
      <c r="A200" s="1302"/>
      <c r="B200" s="45"/>
      <c r="C200" s="45"/>
      <c r="D200" s="1302"/>
      <c r="E200" s="625"/>
      <c r="F200" s="45"/>
    </row>
    <row r="201" spans="1:11" s="619" customFormat="1" ht="12.75" customHeight="1">
      <c r="A201" s="1235"/>
      <c r="B201" s="502"/>
      <c r="C201" s="45"/>
      <c r="D201" s="1235"/>
      <c r="E201" s="502"/>
      <c r="F201" s="45"/>
    </row>
    <row r="202" spans="1:11" s="619" customFormat="1" ht="12.75" customHeight="1">
      <c r="A202" s="1300"/>
      <c r="B202" s="502"/>
      <c r="C202" s="45"/>
      <c r="D202" s="1300"/>
      <c r="E202" s="502"/>
      <c r="F202" s="45"/>
    </row>
    <row r="203" spans="1:11" s="619" customFormat="1" ht="12.75" customHeight="1">
      <c r="E203" s="1268"/>
    </row>
    <row r="204" spans="1:11" s="619" customFormat="1" ht="12.75" customHeight="1">
      <c r="A204" s="178"/>
      <c r="B204" s="178"/>
      <c r="C204" s="67"/>
      <c r="D204" s="67"/>
      <c r="E204" s="67"/>
      <c r="F204" s="67"/>
    </row>
    <row r="205" spans="1:11" s="619" customFormat="1" ht="12.75" customHeight="1">
      <c r="E205" s="1268"/>
    </row>
    <row r="206" spans="1:11" s="619" customFormat="1" ht="12.75" customHeight="1">
      <c r="E206" s="1268"/>
    </row>
  </sheetData>
  <mergeCells count="10">
    <mergeCell ref="B53:C53"/>
    <mergeCell ref="B4:D4"/>
    <mergeCell ref="B5:C5"/>
    <mergeCell ref="B6:C6"/>
    <mergeCell ref="E6:F6"/>
    <mergeCell ref="B33:C33"/>
    <mergeCell ref="B8:C8"/>
    <mergeCell ref="B7:C7"/>
    <mergeCell ref="B9:C9"/>
    <mergeCell ref="B10:C10"/>
  </mergeCells>
  <pageMargins left="0.25" right="0.25" top="0.75" bottom="0.75" header="0.3" footer="0.3"/>
  <pageSetup paperSize="9" scale="43"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320"/>
  <sheetViews>
    <sheetView zoomScaleNormal="100" workbookViewId="0"/>
  </sheetViews>
  <sheetFormatPr baseColWidth="10" defaultRowHeight="12.75"/>
  <cols>
    <col min="1" max="1" width="32.28515625" customWidth="1"/>
    <col min="2" max="2" width="14.42578125" customWidth="1"/>
    <col min="3" max="3" width="17.28515625" customWidth="1"/>
    <col min="4" max="4" width="28.7109375" customWidth="1"/>
    <col min="5" max="5" width="15" style="611" customWidth="1"/>
    <col min="6" max="6" width="15" customWidth="1"/>
    <col min="7" max="7" width="5.5703125" customWidth="1"/>
    <col min="8" max="8" width="13.140625" customWidth="1"/>
    <col min="9" max="9" width="35.42578125" customWidth="1"/>
  </cols>
  <sheetData>
    <row r="1" spans="1:18" ht="15">
      <c r="A1" s="1" t="s">
        <v>0</v>
      </c>
      <c r="B1" s="321"/>
      <c r="C1" s="17"/>
      <c r="D1" s="3"/>
      <c r="H1" s="925" t="s">
        <v>382</v>
      </c>
      <c r="J1" s="276"/>
    </row>
    <row r="2" spans="1:18" ht="15">
      <c r="A2" s="1" t="s">
        <v>1</v>
      </c>
      <c r="B2" s="4" t="s">
        <v>372</v>
      </c>
      <c r="D2" s="3"/>
      <c r="H2" s="157"/>
    </row>
    <row r="3" spans="1:18" ht="15.75" thickBot="1">
      <c r="A3" s="1"/>
      <c r="B3" s="1"/>
      <c r="C3" s="2"/>
      <c r="D3" s="3"/>
      <c r="H3" s="157" t="s">
        <v>469</v>
      </c>
    </row>
    <row r="4" spans="1:18" ht="15">
      <c r="A4" s="19"/>
      <c r="B4" s="1339" t="s">
        <v>2</v>
      </c>
      <c r="C4" s="1340"/>
      <c r="D4" s="1341"/>
      <c r="E4" s="57" t="s">
        <v>3</v>
      </c>
      <c r="F4" s="55"/>
      <c r="H4" s="1049" t="s">
        <v>470</v>
      </c>
      <c r="J4" s="410"/>
      <c r="K4" s="410"/>
      <c r="L4" s="410"/>
    </row>
    <row r="5" spans="1:18" ht="14.25">
      <c r="A5" s="20" t="s">
        <v>21</v>
      </c>
      <c r="B5" s="1342" t="s">
        <v>4</v>
      </c>
      <c r="C5" s="1343"/>
      <c r="D5" s="407" t="s">
        <v>66</v>
      </c>
      <c r="E5" s="408" t="s">
        <v>5</v>
      </c>
      <c r="F5" s="409" t="s">
        <v>6</v>
      </c>
      <c r="H5" s="1049" t="s">
        <v>461</v>
      </c>
      <c r="M5" s="11"/>
    </row>
    <row r="6" spans="1:18" ht="14.25">
      <c r="A6" s="22"/>
      <c r="B6" s="1353" t="s">
        <v>7</v>
      </c>
      <c r="C6" s="1354"/>
      <c r="D6" s="1086" t="s">
        <v>8</v>
      </c>
      <c r="E6" s="1087" t="s">
        <v>7</v>
      </c>
      <c r="F6" s="1088" t="s">
        <v>8</v>
      </c>
      <c r="H6" s="1049" t="s">
        <v>386</v>
      </c>
    </row>
    <row r="7" spans="1:18" ht="14.25">
      <c r="A7" s="24" t="s">
        <v>149</v>
      </c>
      <c r="B7" s="1347"/>
      <c r="C7" s="1348"/>
      <c r="D7" s="451"/>
      <c r="E7" s="1081"/>
      <c r="F7" s="1090"/>
      <c r="H7" s="1049" t="s">
        <v>392</v>
      </c>
      <c r="I7" s="157"/>
    </row>
    <row r="8" spans="1:18" ht="14.25">
      <c r="A8" s="703" t="s">
        <v>150</v>
      </c>
      <c r="B8" s="1347"/>
      <c r="C8" s="1348"/>
      <c r="D8" s="451"/>
      <c r="E8" s="1081"/>
      <c r="F8" s="453"/>
      <c r="I8" s="157"/>
    </row>
    <row r="9" spans="1:18" ht="14.25">
      <c r="A9" s="24" t="s">
        <v>236</v>
      </c>
      <c r="B9" s="1347"/>
      <c r="C9" s="1348"/>
      <c r="D9" s="451"/>
      <c r="E9" s="1081"/>
      <c r="F9" s="453"/>
      <c r="I9" s="157"/>
    </row>
    <row r="10" spans="1:18" ht="14.25">
      <c r="A10" s="703" t="s">
        <v>237</v>
      </c>
      <c r="B10" s="1347"/>
      <c r="C10" s="1348"/>
      <c r="D10" s="451"/>
      <c r="E10" s="1081"/>
      <c r="F10" s="453"/>
      <c r="R10" s="875"/>
    </row>
    <row r="11" spans="1:18" ht="14.25">
      <c r="A11" s="702" t="s">
        <v>231</v>
      </c>
      <c r="B11" s="1079"/>
      <c r="C11" s="455"/>
      <c r="D11" s="456" t="s">
        <v>20</v>
      </c>
      <c r="E11" s="1083"/>
      <c r="F11" s="458" t="s">
        <v>20</v>
      </c>
      <c r="R11" s="875"/>
    </row>
    <row r="12" spans="1:18" ht="14.25">
      <c r="A12" s="454" t="s">
        <v>232</v>
      </c>
      <c r="B12" s="1079"/>
      <c r="C12" s="693"/>
      <c r="D12" s="456"/>
      <c r="E12" s="1083"/>
      <c r="F12" s="458"/>
      <c r="R12" s="875"/>
    </row>
    <row r="13" spans="1:18" ht="14.25">
      <c r="A13" s="454" t="s">
        <v>233</v>
      </c>
      <c r="B13" s="1079"/>
      <c r="C13" s="693"/>
      <c r="D13" s="456"/>
      <c r="E13" s="1083"/>
      <c r="F13" s="458"/>
      <c r="R13" s="875"/>
    </row>
    <row r="14" spans="1:18" ht="15" thickBot="1">
      <c r="A14" s="459" t="s">
        <v>234</v>
      </c>
      <c r="B14" s="1082" t="s">
        <v>20</v>
      </c>
      <c r="C14" s="460"/>
      <c r="D14" s="461" t="s">
        <v>20</v>
      </c>
      <c r="E14" s="1085" t="s">
        <v>20</v>
      </c>
      <c r="F14" s="463"/>
      <c r="R14" s="875"/>
    </row>
    <row r="15" spans="1:18" ht="14.25">
      <c r="A15" s="6"/>
      <c r="B15" s="6"/>
      <c r="C15" s="6"/>
      <c r="D15" s="6"/>
      <c r="E15" s="7"/>
      <c r="F15" s="618"/>
      <c r="G15" s="618"/>
      <c r="R15" s="875"/>
    </row>
    <row r="16" spans="1:18" s="8" customFormat="1">
      <c r="A16" s="170" t="s">
        <v>9</v>
      </c>
      <c r="B16" s="695"/>
      <c r="C16" s="622"/>
      <c r="D16" s="622"/>
      <c r="E16" s="622"/>
      <c r="F16" s="622"/>
    </row>
    <row r="17" spans="1:16" s="8" customFormat="1">
      <c r="A17" s="631" t="s">
        <v>30</v>
      </c>
      <c r="B17" s="349" t="s">
        <v>52</v>
      </c>
      <c r="C17" s="350"/>
      <c r="D17" s="696"/>
      <c r="E17" s="589" t="s">
        <v>67</v>
      </c>
      <c r="F17" s="589" t="s">
        <v>54</v>
      </c>
      <c r="G17" s="811" t="s">
        <v>59</v>
      </c>
      <c r="H17" s="875"/>
      <c r="I17" s="875"/>
      <c r="J17" s="875"/>
      <c r="K17" s="812" t="s">
        <v>62</v>
      </c>
      <c r="L17" s="875"/>
      <c r="M17" s="875"/>
      <c r="N17" s="875"/>
      <c r="O17" s="812" t="s">
        <v>409</v>
      </c>
      <c r="P17" s="875"/>
    </row>
    <row r="18" spans="1:16" s="8" customFormat="1">
      <c r="A18" s="631" t="s">
        <v>53</v>
      </c>
      <c r="B18" s="351" t="s">
        <v>26</v>
      </c>
      <c r="C18" s="352"/>
      <c r="D18" s="697" t="s">
        <v>60</v>
      </c>
      <c r="E18" s="592">
        <v>1</v>
      </c>
      <c r="F18" s="593" t="s">
        <v>139</v>
      </c>
      <c r="G18" s="1031">
        <v>1</v>
      </c>
      <c r="H18" s="877" t="s">
        <v>139</v>
      </c>
      <c r="I18" s="875"/>
      <c r="J18" s="875"/>
      <c r="K18" s="960">
        <v>1</v>
      </c>
      <c r="L18" s="887" t="s">
        <v>55</v>
      </c>
      <c r="M18" s="1029" t="s">
        <v>20</v>
      </c>
      <c r="N18" s="875"/>
      <c r="O18" s="960">
        <v>1</v>
      </c>
      <c r="P18" s="887" t="s">
        <v>55</v>
      </c>
    </row>
    <row r="19" spans="1:16" s="618" customFormat="1">
      <c r="A19" s="43" t="s">
        <v>48</v>
      </c>
      <c r="B19" s="351" t="s">
        <v>26</v>
      </c>
      <c r="C19" s="634" t="s">
        <v>20</v>
      </c>
      <c r="D19" s="731" t="s">
        <v>273</v>
      </c>
      <c r="E19" s="596">
        <v>0.2</v>
      </c>
      <c r="F19" s="593" t="s">
        <v>58</v>
      </c>
      <c r="G19" s="875"/>
      <c r="H19" s="877" t="s">
        <v>429</v>
      </c>
      <c r="I19" s="877"/>
      <c r="J19" s="875"/>
      <c r="K19" s="963">
        <v>0.2</v>
      </c>
      <c r="L19" s="887" t="s">
        <v>426</v>
      </c>
      <c r="M19" s="877" t="s">
        <v>389</v>
      </c>
      <c r="N19" s="875"/>
      <c r="O19" s="960">
        <v>0.1</v>
      </c>
      <c r="P19" s="877" t="s">
        <v>61</v>
      </c>
    </row>
    <row r="20" spans="1:16" s="618" customFormat="1">
      <c r="A20" s="631" t="s">
        <v>49</v>
      </c>
      <c r="B20" s="351" t="s">
        <v>26</v>
      </c>
      <c r="C20" s="634"/>
      <c r="D20" s="732" t="s">
        <v>193</v>
      </c>
      <c r="E20" s="594">
        <v>0.1</v>
      </c>
      <c r="F20" s="595" t="s">
        <v>61</v>
      </c>
      <c r="G20" s="1031">
        <v>10</v>
      </c>
      <c r="H20" s="877" t="s">
        <v>423</v>
      </c>
      <c r="I20" s="1198"/>
      <c r="J20" s="1198"/>
      <c r="K20" s="963">
        <v>0.1</v>
      </c>
      <c r="L20" s="887" t="s">
        <v>427</v>
      </c>
      <c r="M20" s="877"/>
      <c r="N20" s="875"/>
      <c r="O20" s="875"/>
      <c r="P20" s="875"/>
    </row>
    <row r="21" spans="1:16" s="618" customFormat="1">
      <c r="A21" s="631" t="s">
        <v>50</v>
      </c>
      <c r="B21" s="351" t="s">
        <v>26</v>
      </c>
      <c r="C21" s="634"/>
      <c r="D21" s="697"/>
      <c r="E21" s="700"/>
      <c r="F21" s="701"/>
      <c r="G21" s="1031">
        <v>20</v>
      </c>
      <c r="H21" s="877" t="s">
        <v>424</v>
      </c>
      <c r="I21" s="902"/>
      <c r="J21" s="902"/>
      <c r="K21" s="963">
        <v>0.05</v>
      </c>
      <c r="L21" s="887" t="s">
        <v>428</v>
      </c>
      <c r="M21" s="877"/>
      <c r="N21" s="875"/>
      <c r="O21" s="887"/>
      <c r="P21" s="877"/>
    </row>
    <row r="22" spans="1:16" s="8" customFormat="1">
      <c r="A22" s="631" t="s">
        <v>157</v>
      </c>
      <c r="B22" s="351" t="s">
        <v>26</v>
      </c>
      <c r="C22" s="352"/>
      <c r="G22" s="1031">
        <v>40</v>
      </c>
      <c r="H22" s="877" t="s">
        <v>425</v>
      </c>
      <c r="I22" s="902"/>
      <c r="J22" s="902"/>
      <c r="K22" s="875"/>
      <c r="L22" s="875"/>
      <c r="M22" s="875"/>
      <c r="N22" s="875"/>
      <c r="O22" s="887"/>
      <c r="P22" s="877"/>
    </row>
    <row r="23" spans="1:16" s="8" customFormat="1" ht="25.5">
      <c r="A23" s="647" t="s">
        <v>347</v>
      </c>
      <c r="B23" s="351" t="s">
        <v>26</v>
      </c>
      <c r="C23" s="352"/>
      <c r="G23" s="101"/>
      <c r="H23" s="345" t="s">
        <v>462</v>
      </c>
      <c r="I23" s="14"/>
      <c r="K23" s="9"/>
      <c r="N23" s="14"/>
    </row>
    <row r="24" spans="1:16" s="8" customFormat="1">
      <c r="A24" s="647" t="s">
        <v>44</v>
      </c>
      <c r="B24" s="591"/>
      <c r="C24" s="354" t="s">
        <v>45</v>
      </c>
      <c r="D24" s="135"/>
      <c r="G24" s="101"/>
      <c r="H24" s="96"/>
      <c r="I24" s="14"/>
      <c r="N24" s="14"/>
    </row>
    <row r="25" spans="1:16" s="8" customFormat="1">
      <c r="A25" s="704"/>
      <c r="B25" s="166"/>
      <c r="C25" s="622"/>
      <c r="D25" s="622"/>
      <c r="E25" s="622"/>
      <c r="F25" s="622"/>
    </row>
    <row r="26" spans="1:16" s="8" customFormat="1">
      <c r="A26" s="652" t="s">
        <v>22</v>
      </c>
      <c r="B26" s="136"/>
      <c r="C26" s="580"/>
      <c r="D26" s="581"/>
      <c r="E26" s="582"/>
      <c r="F26" s="136" t="s">
        <v>20</v>
      </c>
    </row>
    <row r="27" spans="1:16" s="8" customFormat="1" ht="13.5" thickBot="1">
      <c r="A27" s="71" t="s">
        <v>10</v>
      </c>
      <c r="B27" s="72" t="s">
        <v>2</v>
      </c>
      <c r="C27" s="583"/>
      <c r="D27" s="85" t="s">
        <v>10</v>
      </c>
      <c r="E27" s="74" t="s">
        <v>3</v>
      </c>
      <c r="F27" s="584"/>
    </row>
    <row r="28" spans="1:16" s="8" customFormat="1">
      <c r="A28" s="46" t="s">
        <v>73</v>
      </c>
      <c r="B28" s="610"/>
      <c r="C28" s="28"/>
      <c r="D28" s="140" t="s">
        <v>73</v>
      </c>
      <c r="E28" s="610"/>
      <c r="F28" s="45"/>
      <c r="H28" s="445"/>
    </row>
    <row r="29" spans="1:16" s="618" customFormat="1">
      <c r="A29" s="866" t="s">
        <v>14</v>
      </c>
      <c r="B29" s="1100">
        <v>0.01</v>
      </c>
      <c r="C29" s="885"/>
      <c r="D29" s="865" t="s">
        <v>33</v>
      </c>
      <c r="E29" s="1040">
        <f>B32</f>
        <v>0</v>
      </c>
      <c r="F29" s="876" t="s">
        <v>81</v>
      </c>
      <c r="H29" s="445"/>
    </row>
    <row r="30" spans="1:16" s="618" customFormat="1">
      <c r="A30" s="866" t="s">
        <v>109</v>
      </c>
      <c r="B30" s="889">
        <v>10</v>
      </c>
      <c r="C30" s="876" t="s">
        <v>108</v>
      </c>
      <c r="D30" s="890" t="s">
        <v>56</v>
      </c>
      <c r="E30" s="891">
        <f>E$18</f>
        <v>1</v>
      </c>
      <c r="F30" s="892"/>
      <c r="H30" s="445"/>
    </row>
    <row r="31" spans="1:16" s="618" customFormat="1">
      <c r="A31" s="866" t="s">
        <v>153</v>
      </c>
      <c r="B31" s="875"/>
      <c r="C31" s="885" t="s">
        <v>41</v>
      </c>
      <c r="D31" s="865" t="s">
        <v>34</v>
      </c>
      <c r="E31" s="1040">
        <f>E29/E30</f>
        <v>0</v>
      </c>
      <c r="F31" s="893" t="s">
        <v>81</v>
      </c>
      <c r="H31" s="445"/>
    </row>
    <row r="32" spans="1:16" s="618" customFormat="1" ht="24">
      <c r="A32" s="866" t="s">
        <v>473</v>
      </c>
      <c r="B32" s="1310"/>
      <c r="C32" s="885" t="s">
        <v>81</v>
      </c>
      <c r="D32" s="896" t="s">
        <v>32</v>
      </c>
      <c r="E32" s="1038">
        <f>E31/B30</f>
        <v>0</v>
      </c>
      <c r="F32" s="876" t="s">
        <v>19</v>
      </c>
      <c r="H32" s="1312" t="s">
        <v>476</v>
      </c>
    </row>
    <row r="33" spans="1:11" s="618" customFormat="1">
      <c r="A33" s="900" t="s">
        <v>32</v>
      </c>
      <c r="B33" s="1038">
        <f>B32/B30</f>
        <v>0</v>
      </c>
      <c r="C33" s="885" t="s">
        <v>19</v>
      </c>
      <c r="D33" s="896"/>
      <c r="E33" s="897"/>
      <c r="F33" s="876"/>
      <c r="H33" s="633" t="s">
        <v>472</v>
      </c>
    </row>
    <row r="34" spans="1:11" s="8" customFormat="1">
      <c r="A34" s="488"/>
      <c r="B34" s="485"/>
      <c r="C34" s="476"/>
      <c r="D34" s="414"/>
      <c r="E34" s="50"/>
      <c r="F34" s="14"/>
      <c r="H34" s="633" t="s">
        <v>471</v>
      </c>
    </row>
    <row r="35" spans="1:11" s="8" customFormat="1">
      <c r="A35" s="46" t="s">
        <v>74</v>
      </c>
      <c r="B35" s="610" t="s">
        <v>31</v>
      </c>
      <c r="C35" s="28"/>
      <c r="D35" s="46" t="s">
        <v>74</v>
      </c>
      <c r="E35" s="610" t="s">
        <v>31</v>
      </c>
      <c r="F35" s="45"/>
      <c r="H35" s="445" t="s">
        <v>480</v>
      </c>
    </row>
    <row r="36" spans="1:11" s="8" customFormat="1">
      <c r="A36" s="414"/>
      <c r="B36" s="612"/>
      <c r="C36" s="613"/>
      <c r="D36" s="414"/>
      <c r="E36" s="50"/>
      <c r="F36" s="45"/>
      <c r="G36" s="9"/>
      <c r="H36" s="9"/>
      <c r="I36" s="9"/>
      <c r="J36" s="9"/>
      <c r="K36" s="9"/>
    </row>
    <row r="37" spans="1:11" s="8" customFormat="1">
      <c r="A37" s="420" t="s">
        <v>12</v>
      </c>
      <c r="B37" s="610"/>
      <c r="C37" s="442"/>
      <c r="D37" s="421" t="s">
        <v>12</v>
      </c>
      <c r="E37" s="610"/>
      <c r="F37" s="443"/>
      <c r="G37" s="9"/>
      <c r="H37" s="445"/>
      <c r="I37" s="9"/>
      <c r="J37" s="9"/>
      <c r="K37" s="9"/>
    </row>
    <row r="38" spans="1:11" s="8" customFormat="1" ht="24">
      <c r="A38" s="1125" t="s">
        <v>354</v>
      </c>
      <c r="B38" s="1124">
        <f>IFERROR(B$18/B$23,0)</f>
        <v>0</v>
      </c>
      <c r="C38" s="277"/>
      <c r="D38" s="301" t="s">
        <v>33</v>
      </c>
      <c r="E38" s="654">
        <f>B42</f>
        <v>0</v>
      </c>
      <c r="F38" s="302" t="s">
        <v>19</v>
      </c>
      <c r="G38" s="9"/>
      <c r="H38" s="9"/>
      <c r="I38" s="9"/>
      <c r="J38" s="9"/>
      <c r="K38" s="9"/>
    </row>
    <row r="39" spans="1:11" s="8" customFormat="1">
      <c r="A39" s="296" t="s">
        <v>104</v>
      </c>
      <c r="B39" s="288">
        <v>60</v>
      </c>
      <c r="C39" s="277" t="s">
        <v>15</v>
      </c>
      <c r="D39" s="306" t="s">
        <v>56</v>
      </c>
      <c r="E39" s="307">
        <f>E$18</f>
        <v>1</v>
      </c>
      <c r="F39" s="300"/>
      <c r="G39" s="9"/>
      <c r="H39" s="9"/>
      <c r="I39" s="9"/>
    </row>
    <row r="40" spans="1:11" s="8" customFormat="1">
      <c r="A40" s="30" t="s">
        <v>42</v>
      </c>
      <c r="B40"/>
      <c r="C40" s="28" t="s">
        <v>140</v>
      </c>
      <c r="D40" s="301" t="s">
        <v>34</v>
      </c>
      <c r="E40" s="654">
        <f>E38/E39</f>
        <v>0</v>
      </c>
      <c r="F40" s="302" t="s">
        <v>19</v>
      </c>
      <c r="G40" s="9"/>
      <c r="H40" s="9"/>
      <c r="I40" s="9"/>
    </row>
    <row r="41" spans="1:11" s="8" customFormat="1" ht="24">
      <c r="A41" s="296" t="s">
        <v>351</v>
      </c>
      <c r="B41" s="614">
        <v>2.0699999999999998</v>
      </c>
      <c r="C41" s="277" t="s">
        <v>148</v>
      </c>
      <c r="D41" s="301" t="s">
        <v>32</v>
      </c>
      <c r="E41" s="654">
        <f>E40*B39/480</f>
        <v>0</v>
      </c>
      <c r="F41" s="302" t="s">
        <v>19</v>
      </c>
      <c r="G41" s="9"/>
      <c r="H41" s="9"/>
      <c r="I41" s="9"/>
    </row>
    <row r="42" spans="1:11" s="8" customFormat="1">
      <c r="A42" s="296" t="s">
        <v>33</v>
      </c>
      <c r="B42" s="654">
        <f>(B41*B38)/1000</f>
        <v>0</v>
      </c>
      <c r="C42" s="277" t="s">
        <v>19</v>
      </c>
      <c r="D42" s="301"/>
      <c r="E42" s="304"/>
      <c r="F42" s="302"/>
      <c r="G42" s="9"/>
    </row>
    <row r="43" spans="1:11" s="8" customFormat="1">
      <c r="A43" s="296" t="s">
        <v>32</v>
      </c>
      <c r="B43" s="654">
        <f>B42*B39/480</f>
        <v>0</v>
      </c>
      <c r="C43" s="277" t="s">
        <v>19</v>
      </c>
      <c r="D43" s="308"/>
      <c r="E43" s="291"/>
      <c r="F43" s="292"/>
      <c r="G43" s="9"/>
    </row>
    <row r="44" spans="1:11" s="8" customFormat="1">
      <c r="A44" s="296"/>
      <c r="B44" s="304"/>
      <c r="C44" s="277"/>
      <c r="D44" s="331"/>
      <c r="E44" s="291"/>
      <c r="F44" s="292"/>
      <c r="G44" s="9"/>
    </row>
    <row r="45" spans="1:11" s="8" customFormat="1">
      <c r="A45" s="422" t="s">
        <v>13</v>
      </c>
      <c r="B45" s="423"/>
      <c r="C45" s="586"/>
      <c r="D45" s="422" t="s">
        <v>13</v>
      </c>
      <c r="E45" s="423"/>
      <c r="F45" s="587"/>
      <c r="G45" s="9"/>
    </row>
    <row r="46" spans="1:11" s="8" customFormat="1" ht="24">
      <c r="A46" s="441" t="s">
        <v>174</v>
      </c>
      <c r="B46" s="1311">
        <f>B33</f>
        <v>0</v>
      </c>
      <c r="C46" s="621" t="s">
        <v>19</v>
      </c>
      <c r="D46" s="441" t="s">
        <v>175</v>
      </c>
      <c r="E46" s="1311">
        <f>E32</f>
        <v>0</v>
      </c>
      <c r="F46" s="587" t="s">
        <v>19</v>
      </c>
      <c r="G46" s="9"/>
    </row>
    <row r="47" spans="1:11" s="8" customFormat="1" ht="24">
      <c r="A47" s="441" t="s">
        <v>141</v>
      </c>
      <c r="B47" s="657">
        <f>B43</f>
        <v>0</v>
      </c>
      <c r="C47" s="28" t="s">
        <v>19</v>
      </c>
      <c r="D47" s="441" t="s">
        <v>142</v>
      </c>
      <c r="E47" s="657">
        <f>E41</f>
        <v>0</v>
      </c>
      <c r="F47" s="587" t="s">
        <v>19</v>
      </c>
      <c r="G47" s="9"/>
      <c r="H47" s="9"/>
    </row>
    <row r="48" spans="1:11" s="8" customFormat="1">
      <c r="A48" s="32"/>
      <c r="B48" s="37"/>
      <c r="C48" s="28"/>
      <c r="D48" s="414"/>
      <c r="E48" s="47"/>
      <c r="F48" s="45"/>
      <c r="G48" s="11" t="s">
        <v>20</v>
      </c>
      <c r="H48" s="11"/>
    </row>
    <row r="49" spans="1:12" s="8" customFormat="1" ht="13.5" thickBot="1">
      <c r="A49" s="71" t="s">
        <v>11</v>
      </c>
      <c r="B49" s="208" t="s">
        <v>2</v>
      </c>
      <c r="C49" s="598"/>
      <c r="D49" s="424" t="s">
        <v>11</v>
      </c>
      <c r="E49" s="151" t="s">
        <v>3</v>
      </c>
      <c r="F49" s="599"/>
      <c r="G49" s="11" t="s">
        <v>20</v>
      </c>
      <c r="H49" s="11"/>
    </row>
    <row r="50" spans="1:12" s="8" customFormat="1">
      <c r="A50" s="46" t="s">
        <v>73</v>
      </c>
      <c r="B50" s="37"/>
      <c r="C50" s="28"/>
      <c r="D50" s="46" t="s">
        <v>73</v>
      </c>
      <c r="E50" s="47"/>
      <c r="F50" s="45"/>
      <c r="G50" s="11"/>
      <c r="H50" s="445"/>
      <c r="I50" s="11"/>
      <c r="J50" s="9"/>
      <c r="K50" s="9"/>
    </row>
    <row r="51" spans="1:12" s="8" customFormat="1" ht="15">
      <c r="A51" s="866" t="s">
        <v>14</v>
      </c>
      <c r="B51" s="1100">
        <v>0.01</v>
      </c>
      <c r="C51" s="885"/>
      <c r="D51" s="896" t="s">
        <v>16</v>
      </c>
      <c r="E51" s="1310"/>
      <c r="F51" s="879" t="s">
        <v>18</v>
      </c>
      <c r="G51" s="998" t="s">
        <v>72</v>
      </c>
      <c r="H51" s="803" t="s">
        <v>432</v>
      </c>
      <c r="I51" s="954"/>
      <c r="J51" s="997"/>
      <c r="K51" s="875"/>
    </row>
    <row r="52" spans="1:12" s="8" customFormat="1" ht="15">
      <c r="A52" s="866" t="s">
        <v>153</v>
      </c>
      <c r="B52" s="875"/>
      <c r="C52" s="885" t="s">
        <v>41</v>
      </c>
      <c r="D52" s="896" t="s">
        <v>27</v>
      </c>
      <c r="E52" s="1310"/>
      <c r="F52" s="879" t="s">
        <v>18</v>
      </c>
      <c r="G52" s="998" t="s">
        <v>72</v>
      </c>
      <c r="H52" s="803" t="s">
        <v>433</v>
      </c>
      <c r="I52" s="954"/>
      <c r="J52" s="902"/>
      <c r="K52" s="902"/>
    </row>
    <row r="53" spans="1:12" s="8" customFormat="1" ht="24">
      <c r="A53" s="910" t="s">
        <v>474</v>
      </c>
      <c r="B53" s="1310"/>
      <c r="C53" s="885" t="s">
        <v>81</v>
      </c>
      <c r="D53" s="910"/>
      <c r="E53" s="907"/>
      <c r="F53" s="1037"/>
      <c r="H53" s="1312" t="s">
        <v>476</v>
      </c>
      <c r="I53" s="618"/>
      <c r="J53" s="997"/>
      <c r="K53" s="875"/>
    </row>
    <row r="54" spans="1:12" s="8" customFormat="1" ht="24">
      <c r="A54" s="861" t="s">
        <v>475</v>
      </c>
      <c r="B54" s="1310"/>
      <c r="C54" s="876" t="s">
        <v>81</v>
      </c>
      <c r="D54" s="734"/>
      <c r="G54" s="916"/>
      <c r="H54" s="633" t="s">
        <v>472</v>
      </c>
      <c r="I54" s="618"/>
      <c r="J54" s="902"/>
      <c r="K54" s="902"/>
    </row>
    <row r="55" spans="1:12" s="618" customFormat="1">
      <c r="A55" s="900" t="s">
        <v>28</v>
      </c>
      <c r="B55" s="1038">
        <f>B53+B54</f>
        <v>0</v>
      </c>
      <c r="C55" s="876" t="s">
        <v>18</v>
      </c>
      <c r="D55" s="896" t="s">
        <v>36</v>
      </c>
      <c r="E55" s="1039">
        <f>E51+E52</f>
        <v>0</v>
      </c>
      <c r="F55" s="879" t="s">
        <v>18</v>
      </c>
      <c r="G55" s="916"/>
      <c r="H55" s="633" t="s">
        <v>471</v>
      </c>
      <c r="J55" s="902"/>
      <c r="K55" s="902"/>
    </row>
    <row r="56" spans="1:12" s="8" customFormat="1">
      <c r="A56" s="867"/>
      <c r="B56" s="902"/>
      <c r="C56" s="902"/>
      <c r="D56" s="860"/>
      <c r="E56" s="913"/>
      <c r="F56" s="905"/>
      <c r="G56" s="916"/>
      <c r="H56" s="445" t="s">
        <v>480</v>
      </c>
      <c r="I56" s="916"/>
      <c r="J56" s="902"/>
      <c r="K56" s="902"/>
    </row>
    <row r="57" spans="1:12" s="8" customFormat="1">
      <c r="A57" s="46" t="s">
        <v>74</v>
      </c>
      <c r="B57" s="610" t="s">
        <v>31</v>
      </c>
      <c r="C57" s="28"/>
      <c r="D57" s="46" t="s">
        <v>74</v>
      </c>
      <c r="E57" s="610" t="s">
        <v>31</v>
      </c>
      <c r="F57" s="45"/>
      <c r="G57" s="121"/>
      <c r="H57" s="445"/>
      <c r="I57" s="119"/>
      <c r="J57" s="9"/>
      <c r="K57" s="9"/>
    </row>
    <row r="58" spans="1:12">
      <c r="A58" s="154"/>
      <c r="B58" s="588"/>
      <c r="C58" s="48"/>
      <c r="D58" s="154"/>
      <c r="E58" s="60"/>
      <c r="F58" s="45"/>
      <c r="G58" s="11"/>
      <c r="H58" s="11"/>
      <c r="I58" s="11"/>
      <c r="J58" s="11"/>
    </row>
    <row r="59" spans="1:12">
      <c r="A59" s="426" t="s">
        <v>12</v>
      </c>
      <c r="B59" s="47"/>
      <c r="C59" s="48"/>
      <c r="D59" s="426" t="s">
        <v>12</v>
      </c>
      <c r="E59" s="60"/>
      <c r="F59" s="45"/>
      <c r="G59" s="121"/>
      <c r="H59" s="445"/>
      <c r="I59" s="119"/>
      <c r="J59" s="11"/>
    </row>
    <row r="60" spans="1:12">
      <c r="A60" s="414" t="s">
        <v>42</v>
      </c>
      <c r="B60" s="47"/>
      <c r="C60" s="48" t="s">
        <v>140</v>
      </c>
      <c r="D60" s="154" t="s">
        <v>35</v>
      </c>
      <c r="E60" s="60">
        <f>B64</f>
        <v>0</v>
      </c>
      <c r="F60" s="45" t="s">
        <v>18</v>
      </c>
      <c r="G60" s="9"/>
      <c r="H60" s="119"/>
      <c r="I60" s="119"/>
      <c r="J60" s="11"/>
    </row>
    <row r="61" spans="1:12">
      <c r="A61" s="41" t="s">
        <v>104</v>
      </c>
      <c r="B61" s="47">
        <v>60</v>
      </c>
      <c r="C61" s="28" t="s">
        <v>15</v>
      </c>
      <c r="D61" s="34" t="s">
        <v>25</v>
      </c>
      <c r="E61" s="597">
        <f>$E$20</f>
        <v>0.1</v>
      </c>
      <c r="F61" s="597"/>
      <c r="G61" s="9" t="s">
        <v>20</v>
      </c>
      <c r="H61" s="9"/>
      <c r="I61" s="11"/>
      <c r="J61" s="11"/>
    </row>
    <row r="62" spans="1:12" s="8" customFormat="1" ht="24">
      <c r="A62" s="1125" t="s">
        <v>354</v>
      </c>
      <c r="B62" s="1124">
        <f>IFERROR(B$18/B$23,0)</f>
        <v>0</v>
      </c>
      <c r="C62" s="476"/>
      <c r="D62" s="64" t="s">
        <v>16</v>
      </c>
      <c r="E62" s="397">
        <f>E60*E61</f>
        <v>0</v>
      </c>
      <c r="F62" s="45" t="s">
        <v>18</v>
      </c>
      <c r="G62"/>
      <c r="H62"/>
      <c r="I62"/>
      <c r="J62" s="11"/>
      <c r="K62" s="9"/>
    </row>
    <row r="63" spans="1:12" s="8" customFormat="1" ht="24">
      <c r="A63" s="429" t="s">
        <v>352</v>
      </c>
      <c r="B63" s="440">
        <v>2.92</v>
      </c>
      <c r="C63" s="739" t="s">
        <v>276</v>
      </c>
      <c r="D63" s="64" t="s">
        <v>17</v>
      </c>
      <c r="E63" s="397">
        <f>B66</f>
        <v>0</v>
      </c>
      <c r="F63" s="45" t="s">
        <v>18</v>
      </c>
      <c r="G63"/>
      <c r="H63" s="9"/>
      <c r="I63"/>
      <c r="J63" s="119"/>
      <c r="K63" s="119"/>
      <c r="L63" s="120"/>
    </row>
    <row r="64" spans="1:12" ht="12.75" customHeight="1">
      <c r="A64" s="41" t="s">
        <v>35</v>
      </c>
      <c r="B64" s="60">
        <f>B63*B62*B61</f>
        <v>0</v>
      </c>
      <c r="C64" s="48" t="s">
        <v>18</v>
      </c>
      <c r="D64" s="298" t="s">
        <v>57</v>
      </c>
      <c r="E64" s="597">
        <f>E$19</f>
        <v>0.2</v>
      </c>
      <c r="F64" s="597" t="s">
        <v>20</v>
      </c>
      <c r="J64" s="119"/>
      <c r="K64" s="11"/>
    </row>
    <row r="65" spans="1:11" ht="24">
      <c r="A65" s="414" t="s">
        <v>353</v>
      </c>
      <c r="B65" s="440">
        <v>0.8</v>
      </c>
      <c r="C65" s="739" t="s">
        <v>276</v>
      </c>
      <c r="D65" s="154" t="s">
        <v>27</v>
      </c>
      <c r="E65" s="60">
        <f>E63*E64</f>
        <v>0</v>
      </c>
      <c r="F65" s="45" t="s">
        <v>18</v>
      </c>
      <c r="H65" s="9"/>
      <c r="J65" s="11"/>
      <c r="K65" s="11"/>
    </row>
    <row r="66" spans="1:11">
      <c r="A66" s="41" t="s">
        <v>17</v>
      </c>
      <c r="B66" s="39">
        <f>B65*B62*B61</f>
        <v>0</v>
      </c>
      <c r="C66" s="48" t="s">
        <v>18</v>
      </c>
      <c r="D66" s="154"/>
      <c r="E66" s="60"/>
      <c r="F66" s="45"/>
    </row>
    <row r="67" spans="1:11">
      <c r="A67" s="41"/>
      <c r="C67" s="48"/>
      <c r="D67" s="154"/>
      <c r="E67" s="60"/>
      <c r="F67" s="45"/>
      <c r="J67" s="11"/>
    </row>
    <row r="68" spans="1:11">
      <c r="A68" s="41" t="s">
        <v>28</v>
      </c>
      <c r="B68" s="39">
        <f>B64+B66</f>
        <v>0</v>
      </c>
      <c r="C68" s="48" t="s">
        <v>18</v>
      </c>
      <c r="D68" s="41" t="s">
        <v>36</v>
      </c>
      <c r="E68" s="39">
        <f>E62+E65</f>
        <v>0</v>
      </c>
      <c r="F68" s="45" t="s">
        <v>18</v>
      </c>
    </row>
    <row r="69" spans="1:11">
      <c r="A69" s="41"/>
      <c r="B69" s="29"/>
      <c r="C69" s="28"/>
      <c r="D69" s="154"/>
      <c r="E69" s="60"/>
      <c r="F69" s="45"/>
    </row>
    <row r="70" spans="1:11">
      <c r="A70" s="590" t="s">
        <v>13</v>
      </c>
      <c r="B70" s="134"/>
      <c r="C70" s="28"/>
      <c r="D70" s="590" t="s">
        <v>13</v>
      </c>
      <c r="E70" s="60"/>
      <c r="F70" s="45"/>
    </row>
    <row r="71" spans="1:11" ht="24">
      <c r="A71" s="414" t="s">
        <v>143</v>
      </c>
      <c r="B71" s="397">
        <f>B55</f>
        <v>0</v>
      </c>
      <c r="C71" s="48" t="s">
        <v>18</v>
      </c>
      <c r="D71" s="414" t="s">
        <v>144</v>
      </c>
      <c r="E71" s="397">
        <f>E55</f>
        <v>0</v>
      </c>
      <c r="F71" s="45" t="s">
        <v>18</v>
      </c>
    </row>
    <row r="72" spans="1:11" ht="24">
      <c r="A72" s="441" t="s">
        <v>145</v>
      </c>
      <c r="B72" s="397">
        <f>B68</f>
        <v>0</v>
      </c>
      <c r="C72" s="48" t="s">
        <v>18</v>
      </c>
      <c r="D72" s="441" t="s">
        <v>146</v>
      </c>
      <c r="E72" s="397">
        <f>E68</f>
        <v>0</v>
      </c>
      <c r="F72" s="45" t="s">
        <v>18</v>
      </c>
    </row>
    <row r="74" spans="1:11" ht="44.25" customHeight="1">
      <c r="A74" s="486" t="s">
        <v>477</v>
      </c>
      <c r="D74" s="67"/>
      <c r="E74" s="47"/>
      <c r="F74" s="45"/>
    </row>
    <row r="75" spans="1:11" ht="57.75">
      <c r="A75" s="167" t="s">
        <v>277</v>
      </c>
      <c r="B75" s="75"/>
      <c r="C75" s="75"/>
      <c r="D75" s="78" t="s">
        <v>20</v>
      </c>
      <c r="E75" s="43" t="s">
        <v>20</v>
      </c>
      <c r="F75" s="75"/>
    </row>
    <row r="76" spans="1:11" ht="33">
      <c r="A76" s="577" t="s">
        <v>163</v>
      </c>
      <c r="B76" s="167"/>
      <c r="C76" s="75"/>
      <c r="D76" s="43"/>
      <c r="E76" s="43"/>
      <c r="F76" s="75"/>
    </row>
    <row r="77" spans="1:11">
      <c r="A77" s="577"/>
      <c r="B77" s="167"/>
      <c r="C77" s="75"/>
      <c r="D77" s="43"/>
      <c r="E77" s="43"/>
      <c r="F77" s="75"/>
    </row>
    <row r="78" spans="1:11" s="619" customFormat="1" ht="12.75" customHeight="1">
      <c r="A78" s="760"/>
      <c r="B78" s="173"/>
      <c r="C78" s="1259"/>
      <c r="D78" s="1259"/>
      <c r="E78" s="1259"/>
      <c r="F78" s="173"/>
    </row>
    <row r="79" spans="1:11" s="619" customFormat="1" ht="12.75" customHeight="1">
      <c r="A79" s="1178"/>
      <c r="B79" s="180"/>
      <c r="C79" s="1297"/>
      <c r="D79" s="1178"/>
      <c r="E79" s="180"/>
      <c r="F79" s="1297"/>
    </row>
    <row r="80" spans="1:11" s="619" customFormat="1" ht="12.75" customHeight="1">
      <c r="A80" s="1183"/>
      <c r="B80" s="443"/>
      <c r="C80" s="45"/>
      <c r="D80" s="1183"/>
      <c r="E80" s="443"/>
      <c r="F80" s="45"/>
      <c r="H80" s="445"/>
    </row>
    <row r="81" spans="1:8" s="619" customFormat="1" ht="12.75" customHeight="1">
      <c r="A81" s="1036"/>
      <c r="B81" s="886"/>
      <c r="C81" s="879"/>
      <c r="D81" s="1235"/>
      <c r="E81" s="50"/>
      <c r="F81" s="626"/>
    </row>
    <row r="82" spans="1:8" s="619" customFormat="1" ht="12.75" customHeight="1">
      <c r="A82" s="1183"/>
      <c r="B82" s="443"/>
      <c r="C82" s="45"/>
      <c r="D82" s="1183"/>
      <c r="E82" s="443"/>
      <c r="F82" s="45"/>
      <c r="H82" s="445"/>
    </row>
    <row r="83" spans="1:8" s="619" customFormat="1" ht="12.75" customHeight="1">
      <c r="A83" s="1235"/>
      <c r="B83" s="1231"/>
      <c r="C83" s="1231"/>
      <c r="D83" s="1235"/>
      <c r="E83" s="50"/>
      <c r="F83" s="45"/>
    </row>
    <row r="84" spans="1:8" s="619" customFormat="1" ht="12.75" customHeight="1">
      <c r="A84" s="1298"/>
      <c r="B84" s="443"/>
      <c r="C84" s="443"/>
      <c r="D84" s="1298"/>
      <c r="E84" s="443"/>
      <c r="F84" s="443"/>
      <c r="H84" s="445"/>
    </row>
    <row r="85" spans="1:8" s="619" customFormat="1" ht="12.75" customHeight="1">
      <c r="A85" s="1299"/>
      <c r="B85" s="1293"/>
      <c r="C85" s="279"/>
      <c r="D85" s="1161"/>
      <c r="E85" s="656"/>
      <c r="F85" s="279"/>
    </row>
    <row r="86" spans="1:8" s="619" customFormat="1" ht="12.75" customHeight="1">
      <c r="A86" s="1161"/>
      <c r="B86" s="291"/>
      <c r="C86" s="279"/>
      <c r="D86" s="1161"/>
      <c r="E86" s="291"/>
      <c r="F86" s="279"/>
    </row>
    <row r="87" spans="1:8" s="619" customFormat="1" ht="12.75" customHeight="1">
      <c r="A87" s="1172"/>
      <c r="C87" s="45"/>
      <c r="D87" s="1161"/>
      <c r="E87" s="656"/>
      <c r="F87" s="279"/>
    </row>
    <row r="88" spans="1:8" s="619" customFormat="1" ht="12.75" customHeight="1">
      <c r="A88" s="1161"/>
      <c r="B88" s="1008"/>
      <c r="C88" s="279"/>
      <c r="D88" s="1161"/>
      <c r="E88" s="656"/>
      <c r="F88" s="279"/>
    </row>
    <row r="89" spans="1:8" s="619" customFormat="1" ht="12.75" customHeight="1">
      <c r="A89" s="1161"/>
      <c r="B89" s="656"/>
      <c r="C89" s="279"/>
      <c r="D89" s="1161"/>
      <c r="E89" s="326"/>
      <c r="F89" s="279"/>
    </row>
    <row r="90" spans="1:8" s="619" customFormat="1" ht="12.75" customHeight="1">
      <c r="A90" s="1161"/>
      <c r="B90" s="656"/>
      <c r="C90" s="279"/>
      <c r="D90" s="1162"/>
      <c r="E90" s="291"/>
      <c r="F90" s="292"/>
    </row>
    <row r="91" spans="1:8" s="619" customFormat="1" ht="12.75" customHeight="1">
      <c r="A91" s="1161"/>
      <c r="B91" s="326"/>
      <c r="C91" s="279"/>
      <c r="D91" s="1162"/>
      <c r="E91" s="291"/>
      <c r="F91" s="292"/>
    </row>
    <row r="92" spans="1:8" s="619" customFormat="1" ht="12.75" customHeight="1">
      <c r="A92" s="1298"/>
      <c r="B92" s="1294"/>
      <c r="C92" s="443"/>
      <c r="D92" s="1298"/>
      <c r="E92" s="1294"/>
      <c r="F92" s="443"/>
    </row>
    <row r="93" spans="1:8" s="619" customFormat="1" ht="12.75" customHeight="1">
      <c r="A93" s="1300"/>
      <c r="B93" s="443"/>
      <c r="C93" s="45"/>
      <c r="D93" s="1300"/>
      <c r="E93" s="443"/>
      <c r="F93" s="443"/>
    </row>
    <row r="94" spans="1:8" s="619" customFormat="1" ht="12.75" customHeight="1">
      <c r="A94" s="1300"/>
      <c r="B94" s="1301"/>
      <c r="C94" s="45"/>
      <c r="D94" s="1300"/>
      <c r="E94" s="1301"/>
      <c r="F94" s="443"/>
    </row>
    <row r="95" spans="1:8" s="619" customFormat="1" ht="12.75" customHeight="1">
      <c r="A95" s="1235"/>
      <c r="B95" s="47"/>
      <c r="C95" s="45"/>
      <c r="D95" s="1235"/>
      <c r="E95" s="47"/>
      <c r="F95" s="45"/>
    </row>
    <row r="96" spans="1:8" s="619" customFormat="1" ht="12.75" customHeight="1">
      <c r="A96" s="1178"/>
      <c r="B96" s="153"/>
      <c r="C96" s="761"/>
      <c r="D96" s="1178"/>
      <c r="E96" s="153"/>
      <c r="F96" s="761"/>
    </row>
    <row r="97" spans="1:9" s="619" customFormat="1" ht="12.75" customHeight="1">
      <c r="A97" s="1183"/>
      <c r="B97" s="47"/>
      <c r="C97" s="45"/>
      <c r="D97" s="1183"/>
      <c r="E97" s="47"/>
      <c r="F97" s="45"/>
      <c r="H97" s="445"/>
    </row>
    <row r="98" spans="1:9" s="619" customFormat="1" ht="12.75" customHeight="1">
      <c r="A98" s="1222"/>
      <c r="B98" s="1144"/>
      <c r="C98" s="879"/>
      <c r="D98" s="415"/>
      <c r="E98" s="625"/>
      <c r="F98" s="879"/>
    </row>
    <row r="99" spans="1:9" s="619" customFormat="1" ht="12.75" customHeight="1">
      <c r="A99" s="1235"/>
      <c r="B99" s="45"/>
      <c r="C99" s="45"/>
      <c r="D99" s="415"/>
      <c r="E99" s="1122"/>
      <c r="F99" s="1122"/>
    </row>
    <row r="100" spans="1:9" s="619" customFormat="1" ht="12.75" customHeight="1">
      <c r="A100" s="1222"/>
      <c r="B100" s="601"/>
      <c r="C100" s="879"/>
      <c r="D100" s="415"/>
      <c r="E100" s="625"/>
      <c r="F100" s="879"/>
    </row>
    <row r="101" spans="1:9" s="619" customFormat="1" ht="12.75" customHeight="1">
      <c r="A101" s="1222"/>
      <c r="B101" s="907"/>
      <c r="C101" s="879"/>
      <c r="D101" s="415"/>
    </row>
    <row r="102" spans="1:9" s="619" customFormat="1" ht="12.75" customHeight="1">
      <c r="A102" s="1235"/>
      <c r="B102" s="625"/>
      <c r="C102" s="279"/>
      <c r="D102" s="415"/>
      <c r="E102" s="625"/>
      <c r="F102" s="879"/>
    </row>
    <row r="103" spans="1:9" s="619" customFormat="1" ht="12.75" customHeight="1">
      <c r="A103" s="415"/>
      <c r="B103" s="1194"/>
      <c r="C103" s="279"/>
      <c r="D103" s="415"/>
      <c r="E103" s="625"/>
      <c r="F103" s="879"/>
    </row>
    <row r="104" spans="1:9" s="619" customFormat="1" ht="12.75" customHeight="1">
      <c r="A104" s="415"/>
      <c r="B104" s="1194"/>
      <c r="C104" s="45"/>
      <c r="D104" s="415"/>
      <c r="E104" s="625"/>
      <c r="F104" s="45"/>
    </row>
    <row r="105" spans="1:9" s="619" customFormat="1" ht="12.75" customHeight="1">
      <c r="A105" s="1183"/>
      <c r="B105" s="443"/>
      <c r="C105" s="45"/>
      <c r="D105" s="1183"/>
      <c r="E105" s="443"/>
      <c r="F105" s="45"/>
      <c r="G105" s="121"/>
      <c r="H105" s="445"/>
      <c r="I105" s="104"/>
    </row>
    <row r="106" spans="1:9" s="619" customFormat="1" ht="12.75" customHeight="1">
      <c r="A106" s="415"/>
      <c r="B106" s="1194"/>
      <c r="C106" s="45"/>
      <c r="D106" s="415"/>
      <c r="E106" s="625"/>
      <c r="F106" s="45"/>
    </row>
    <row r="107" spans="1:9" s="619" customFormat="1" ht="12.75" customHeight="1">
      <c r="A107" s="1178"/>
      <c r="B107" s="47"/>
      <c r="C107" s="45"/>
      <c r="D107" s="1178"/>
      <c r="E107" s="625"/>
      <c r="F107" s="45"/>
      <c r="G107" s="121"/>
      <c r="H107" s="445"/>
      <c r="I107" s="104"/>
    </row>
    <row r="108" spans="1:9" s="619" customFormat="1" ht="12.75" customHeight="1">
      <c r="A108" s="1235"/>
      <c r="B108" s="47"/>
      <c r="C108" s="45"/>
      <c r="D108" s="415"/>
      <c r="E108" s="625"/>
      <c r="F108" s="45"/>
      <c r="H108" s="104"/>
      <c r="I108" s="104"/>
    </row>
    <row r="109" spans="1:9" s="619" customFormat="1" ht="12.75" customHeight="1">
      <c r="A109" s="415"/>
      <c r="B109" s="47"/>
      <c r="C109" s="45"/>
      <c r="D109" s="415"/>
      <c r="E109" s="1122"/>
      <c r="F109" s="1122"/>
    </row>
    <row r="110" spans="1:9" s="619" customFormat="1" ht="12.75" customHeight="1">
      <c r="A110" s="1299"/>
      <c r="B110" s="1293"/>
      <c r="C110" s="879"/>
      <c r="D110" s="1235"/>
      <c r="E110" s="502"/>
      <c r="F110" s="45"/>
    </row>
    <row r="111" spans="1:9" s="619" customFormat="1" ht="12.75" customHeight="1">
      <c r="A111" s="1222"/>
      <c r="B111" s="639"/>
      <c r="C111" s="719"/>
      <c r="D111" s="1235"/>
      <c r="E111" s="502"/>
      <c r="F111" s="45"/>
    </row>
    <row r="112" spans="1:9" s="619" customFormat="1" ht="12.75" customHeight="1">
      <c r="A112" s="415"/>
      <c r="B112" s="625"/>
      <c r="C112" s="45"/>
      <c r="D112" s="1123"/>
      <c r="E112" s="1122"/>
      <c r="F112" s="1122"/>
    </row>
    <row r="113" spans="1:7" s="619" customFormat="1" ht="12.75" customHeight="1">
      <c r="A113" s="1235"/>
      <c r="B113" s="639"/>
      <c r="C113" s="719"/>
      <c r="D113" s="415"/>
      <c r="E113" s="625"/>
      <c r="F113" s="45"/>
    </row>
    <row r="114" spans="1:7" s="619" customFormat="1" ht="12.75" customHeight="1">
      <c r="A114" s="415"/>
      <c r="B114" s="625"/>
      <c r="C114" s="45"/>
      <c r="D114" s="415"/>
      <c r="E114" s="625"/>
      <c r="F114" s="45"/>
    </row>
    <row r="115" spans="1:7" s="619" customFormat="1" ht="12.75" customHeight="1">
      <c r="A115" s="415"/>
      <c r="C115" s="45"/>
      <c r="D115" s="415"/>
      <c r="E115" s="625"/>
      <c r="F115" s="45"/>
    </row>
    <row r="116" spans="1:7" s="619" customFormat="1" ht="12.75" customHeight="1">
      <c r="A116" s="415"/>
      <c r="B116" s="625"/>
      <c r="C116" s="45"/>
      <c r="D116" s="415"/>
      <c r="E116" s="625"/>
      <c r="F116" s="45"/>
    </row>
    <row r="117" spans="1:7" s="619" customFormat="1" ht="12.75" customHeight="1">
      <c r="A117" s="415"/>
      <c r="B117" s="45"/>
      <c r="C117" s="45"/>
      <c r="D117" s="415"/>
      <c r="E117" s="625"/>
      <c r="F117" s="45"/>
    </row>
    <row r="118" spans="1:7" s="619" customFormat="1" ht="12.75" customHeight="1">
      <c r="A118" s="1302"/>
      <c r="B118" s="45"/>
      <c r="C118" s="45"/>
      <c r="D118" s="1302"/>
      <c r="E118" s="625"/>
      <c r="F118" s="45"/>
    </row>
    <row r="119" spans="1:7" s="619" customFormat="1" ht="12.75" customHeight="1">
      <c r="A119" s="1235"/>
      <c r="B119" s="502"/>
      <c r="C119" s="45"/>
      <c r="D119" s="1235"/>
      <c r="E119" s="502"/>
      <c r="F119" s="45"/>
    </row>
    <row r="120" spans="1:7" s="619" customFormat="1" ht="12.75" customHeight="1">
      <c r="A120" s="1300"/>
      <c r="B120" s="502"/>
      <c r="C120" s="45"/>
      <c r="D120" s="1300"/>
      <c r="E120" s="502"/>
      <c r="F120" s="45"/>
    </row>
    <row r="121" spans="1:7" s="619" customFormat="1" ht="12.75" customHeight="1">
      <c r="E121" s="1268"/>
    </row>
    <row r="122" spans="1:7" s="619" customFormat="1" ht="12.75" customHeight="1">
      <c r="A122" s="819"/>
      <c r="D122" s="67"/>
      <c r="E122" s="47"/>
      <c r="F122" s="45"/>
    </row>
    <row r="123" spans="1:7" s="619" customFormat="1" ht="12.75" customHeight="1">
      <c r="A123" s="178"/>
      <c r="B123" s="67"/>
      <c r="C123" s="67"/>
      <c r="D123" s="1295"/>
      <c r="E123" s="67"/>
      <c r="F123" s="67"/>
    </row>
    <row r="124" spans="1:7" s="619" customFormat="1" ht="12.75" customHeight="1">
      <c r="A124" s="819"/>
      <c r="B124" s="178"/>
      <c r="C124" s="67"/>
      <c r="D124" s="67"/>
      <c r="E124" s="67"/>
      <c r="F124" s="67"/>
    </row>
    <row r="125" spans="1:7" s="619" customFormat="1" ht="12.75" customHeight="1">
      <c r="A125" s="178"/>
      <c r="D125" s="1295"/>
      <c r="E125" s="67"/>
      <c r="F125" s="67"/>
    </row>
    <row r="126" spans="1:7" s="619" customFormat="1" ht="12.75" customHeight="1">
      <c r="A126" s="178"/>
      <c r="B126" s="1295"/>
      <c r="C126" s="67"/>
      <c r="D126" s="67"/>
      <c r="E126" s="67"/>
      <c r="F126" s="67"/>
    </row>
    <row r="127" spans="1:7" s="619" customFormat="1" ht="12.75" customHeight="1">
      <c r="A127" s="1181"/>
      <c r="B127" s="1281"/>
      <c r="C127" s="1182"/>
      <c r="D127" s="1182"/>
      <c r="E127" s="1182"/>
      <c r="F127" s="1181"/>
      <c r="G127" s="626"/>
    </row>
    <row r="128" spans="1:7" s="619" customFormat="1" ht="12.75" customHeight="1">
      <c r="A128" s="1178"/>
      <c r="B128" s="180"/>
      <c r="C128" s="171"/>
      <c r="D128" s="1178"/>
      <c r="E128" s="180"/>
      <c r="F128" s="171"/>
    </row>
    <row r="129" spans="1:9" s="619" customFormat="1" ht="12.75" customHeight="1">
      <c r="A129" s="1183"/>
      <c r="B129" s="45"/>
      <c r="C129" s="67"/>
      <c r="D129" s="1183"/>
      <c r="E129" s="45"/>
      <c r="F129" s="67"/>
    </row>
    <row r="130" spans="1:9" s="619" customFormat="1" ht="12.75" customHeight="1">
      <c r="A130" s="415"/>
      <c r="B130" s="59"/>
      <c r="C130" s="45"/>
      <c r="D130" s="1235"/>
      <c r="E130" s="625"/>
      <c r="F130" s="45"/>
    </row>
    <row r="131" spans="1:9" s="619" customFormat="1" ht="12.75" customHeight="1">
      <c r="A131" s="415"/>
      <c r="B131" s="625"/>
      <c r="C131" s="45"/>
      <c r="D131" s="1235"/>
      <c r="E131" s="45"/>
      <c r="F131" s="45"/>
    </row>
    <row r="132" spans="1:9" s="619" customFormat="1" ht="12.75" customHeight="1">
      <c r="A132" s="415"/>
      <c r="B132" s="625"/>
      <c r="C132" s="45"/>
      <c r="D132" s="1235"/>
      <c r="E132" s="502"/>
      <c r="F132" s="45"/>
      <c r="I132" s="345"/>
    </row>
    <row r="133" spans="1:9" s="619" customFormat="1" ht="12.75" customHeight="1">
      <c r="A133" s="1296"/>
      <c r="B133" s="47"/>
      <c r="C133" s="67"/>
      <c r="D133" s="1296"/>
      <c r="E133" s="47"/>
      <c r="F133" s="67"/>
      <c r="I133" s="761"/>
    </row>
    <row r="134" spans="1:9" s="619" customFormat="1" ht="12.75" customHeight="1">
      <c r="A134" s="1178"/>
      <c r="B134" s="45"/>
      <c r="C134" s="67"/>
      <c r="D134" s="1178"/>
      <c r="E134" s="1201"/>
      <c r="F134" s="1202"/>
      <c r="I134" s="1296"/>
    </row>
    <row r="135" spans="1:9" s="619" customFormat="1" ht="12.75" customHeight="1">
      <c r="A135" s="1296"/>
      <c r="B135" s="47"/>
      <c r="C135" s="67"/>
      <c r="D135" s="1296"/>
      <c r="E135" s="47"/>
      <c r="F135" s="67"/>
      <c r="I135" s="1296"/>
    </row>
    <row r="136" spans="1:9" s="619" customFormat="1" ht="12.75" customHeight="1">
      <c r="A136" s="1178"/>
      <c r="B136" s="47"/>
      <c r="C136" s="67"/>
      <c r="D136" s="1178"/>
      <c r="E136" s="47"/>
      <c r="F136" s="67"/>
      <c r="I136" s="1296"/>
    </row>
    <row r="137" spans="1:9" s="619" customFormat="1" ht="12.75" customHeight="1">
      <c r="A137" s="1235"/>
      <c r="B137" s="625"/>
      <c r="C137" s="45"/>
      <c r="D137" s="1235"/>
      <c r="E137" s="625"/>
      <c r="F137" s="45"/>
      <c r="I137" s="1296"/>
    </row>
    <row r="138" spans="1:9" s="619" customFormat="1" ht="12.75" customHeight="1">
      <c r="A138" s="1235"/>
      <c r="B138" s="47"/>
      <c r="C138" s="45"/>
      <c r="D138" s="1235"/>
      <c r="E138" s="47"/>
      <c r="F138" s="45"/>
    </row>
    <row r="139" spans="1:9" s="619" customFormat="1" ht="12.75" customHeight="1">
      <c r="A139" s="1178"/>
      <c r="B139" s="153"/>
      <c r="C139" s="761"/>
      <c r="D139" s="1178"/>
      <c r="E139" s="153"/>
      <c r="F139" s="761"/>
    </row>
    <row r="140" spans="1:9" s="619" customFormat="1" ht="12.75" customHeight="1">
      <c r="A140" s="1183"/>
      <c r="B140" s="47"/>
      <c r="C140" s="45"/>
      <c r="D140" s="1183"/>
      <c r="E140" s="47"/>
      <c r="F140" s="45"/>
      <c r="H140" s="445"/>
    </row>
    <row r="141" spans="1:9" s="619" customFormat="1" ht="12.75" customHeight="1">
      <c r="A141" s="1222"/>
      <c r="B141" s="1144"/>
      <c r="C141" s="879"/>
      <c r="D141" s="415"/>
      <c r="E141" s="625"/>
      <c r="F141" s="879"/>
    </row>
    <row r="142" spans="1:9" s="619" customFormat="1" ht="12.75" customHeight="1">
      <c r="A142" s="1235"/>
      <c r="B142" s="45"/>
      <c r="C142" s="45"/>
      <c r="D142" s="415"/>
      <c r="E142" s="1122"/>
      <c r="F142" s="1122"/>
    </row>
    <row r="143" spans="1:9" s="619" customFormat="1" ht="12.75" customHeight="1">
      <c r="A143" s="1222"/>
      <c r="B143" s="601"/>
      <c r="C143" s="879"/>
      <c r="D143" s="415"/>
      <c r="E143" s="625"/>
      <c r="F143" s="879"/>
    </row>
    <row r="144" spans="1:9" s="619" customFormat="1" ht="12.75" customHeight="1">
      <c r="A144" s="1222"/>
      <c r="B144" s="907"/>
      <c r="C144" s="879"/>
      <c r="D144" s="415"/>
    </row>
    <row r="145" spans="1:9" s="619" customFormat="1" ht="12.75" customHeight="1">
      <c r="A145" s="1235"/>
      <c r="B145" s="625"/>
      <c r="C145" s="279"/>
      <c r="D145" s="415"/>
      <c r="E145" s="625"/>
      <c r="F145" s="879"/>
    </row>
    <row r="146" spans="1:9" s="619" customFormat="1" ht="12.75" customHeight="1">
      <c r="A146" s="415"/>
      <c r="B146" s="1194"/>
      <c r="C146" s="279"/>
      <c r="D146" s="415"/>
      <c r="E146" s="625"/>
      <c r="F146" s="879"/>
    </row>
    <row r="147" spans="1:9" s="619" customFormat="1" ht="12.75" customHeight="1">
      <c r="A147" s="415"/>
      <c r="B147" s="1194"/>
      <c r="C147" s="45"/>
      <c r="D147" s="415"/>
      <c r="E147" s="625"/>
      <c r="F147" s="45"/>
    </row>
    <row r="148" spans="1:9" s="619" customFormat="1" ht="12.75" customHeight="1">
      <c r="A148" s="1183"/>
      <c r="B148" s="443"/>
      <c r="C148" s="45"/>
      <c r="D148" s="1183"/>
      <c r="E148" s="443"/>
      <c r="F148" s="45"/>
      <c r="G148" s="121"/>
      <c r="H148" s="445"/>
      <c r="I148" s="104"/>
    </row>
    <row r="149" spans="1:9" s="619" customFormat="1" ht="12.75" customHeight="1">
      <c r="A149" s="415"/>
      <c r="B149" s="1194"/>
      <c r="C149" s="45"/>
      <c r="D149" s="415"/>
      <c r="E149" s="625"/>
      <c r="F149" s="45"/>
    </row>
    <row r="150" spans="1:9" s="619" customFormat="1" ht="12.75" customHeight="1">
      <c r="A150" s="1178"/>
      <c r="B150" s="47"/>
      <c r="C150" s="45"/>
      <c r="D150" s="1178"/>
      <c r="E150" s="625"/>
      <c r="F150" s="45"/>
      <c r="G150" s="121"/>
      <c r="H150" s="445"/>
      <c r="I150" s="104"/>
    </row>
    <row r="151" spans="1:9" s="619" customFormat="1" ht="12.75" customHeight="1">
      <c r="A151" s="1235"/>
      <c r="B151" s="47"/>
      <c r="C151" s="45"/>
      <c r="D151" s="415"/>
      <c r="E151" s="625"/>
      <c r="F151" s="45"/>
      <c r="H151" s="104"/>
      <c r="I151" s="104"/>
    </row>
    <row r="152" spans="1:9" s="619" customFormat="1" ht="12.75" customHeight="1">
      <c r="A152" s="415"/>
      <c r="B152" s="47"/>
      <c r="C152" s="45"/>
      <c r="D152" s="415"/>
      <c r="E152" s="1122"/>
      <c r="F152" s="1122"/>
    </row>
    <row r="153" spans="1:9" s="619" customFormat="1" ht="12.75" customHeight="1">
      <c r="A153" s="1299"/>
      <c r="B153" s="1293"/>
      <c r="C153" s="879"/>
      <c r="D153" s="1235"/>
      <c r="E153" s="502"/>
      <c r="F153" s="45"/>
    </row>
    <row r="154" spans="1:9" s="619" customFormat="1" ht="12.75" customHeight="1">
      <c r="A154" s="1222"/>
      <c r="B154" s="639"/>
      <c r="C154" s="719"/>
      <c r="D154" s="1235"/>
      <c r="E154" s="502"/>
      <c r="F154" s="45"/>
    </row>
    <row r="155" spans="1:9" s="619" customFormat="1" ht="12.75" customHeight="1">
      <c r="A155" s="415"/>
      <c r="B155" s="625"/>
      <c r="C155" s="45"/>
      <c r="D155" s="1123"/>
      <c r="E155" s="1122"/>
      <c r="F155" s="1122"/>
    </row>
    <row r="156" spans="1:9" s="619" customFormat="1" ht="12.75" customHeight="1">
      <c r="A156" s="1235"/>
      <c r="B156" s="639"/>
      <c r="C156" s="719"/>
      <c r="D156" s="415"/>
      <c r="E156" s="625"/>
      <c r="F156" s="45"/>
    </row>
    <row r="157" spans="1:9" s="619" customFormat="1" ht="12.75" customHeight="1">
      <c r="A157" s="415"/>
      <c r="B157" s="625"/>
      <c r="C157" s="45"/>
      <c r="D157" s="415"/>
      <c r="E157" s="625"/>
      <c r="F157" s="45"/>
    </row>
    <row r="158" spans="1:9" s="619" customFormat="1" ht="12.75" customHeight="1">
      <c r="A158" s="415"/>
      <c r="C158" s="45"/>
      <c r="D158" s="415"/>
      <c r="E158" s="625"/>
      <c r="F158" s="45"/>
    </row>
    <row r="159" spans="1:9" s="619" customFormat="1" ht="12.75" customHeight="1">
      <c r="A159" s="415"/>
      <c r="B159" s="625"/>
      <c r="C159" s="45"/>
      <c r="D159" s="415"/>
      <c r="E159" s="625"/>
      <c r="F159" s="45"/>
    </row>
    <row r="160" spans="1:9" s="619" customFormat="1" ht="12.75" customHeight="1">
      <c r="A160" s="415"/>
      <c r="B160" s="45"/>
      <c r="C160" s="45"/>
      <c r="D160" s="415"/>
      <c r="E160" s="625"/>
      <c r="F160" s="45"/>
    </row>
    <row r="161" spans="1:6" s="619" customFormat="1" ht="12.75" customHeight="1">
      <c r="A161" s="1302"/>
      <c r="B161" s="45"/>
      <c r="C161" s="45"/>
      <c r="D161" s="1302"/>
      <c r="E161" s="625"/>
      <c r="F161" s="45"/>
    </row>
    <row r="162" spans="1:6" s="619" customFormat="1" ht="12.75" customHeight="1">
      <c r="A162" s="1235"/>
      <c r="B162" s="502"/>
      <c r="C162" s="45"/>
      <c r="D162" s="1235"/>
      <c r="E162" s="502"/>
      <c r="F162" s="45"/>
    </row>
    <row r="163" spans="1:6" s="619" customFormat="1" ht="12.75" customHeight="1">
      <c r="A163" s="1300"/>
      <c r="B163" s="502"/>
      <c r="C163" s="45"/>
      <c r="D163" s="1300"/>
      <c r="E163" s="502"/>
      <c r="F163" s="45"/>
    </row>
    <row r="164" spans="1:6" s="619" customFormat="1" ht="12.75" customHeight="1">
      <c r="E164" s="1268"/>
    </row>
    <row r="165" spans="1:6" s="619" customFormat="1" ht="12.75" customHeight="1">
      <c r="A165" s="819"/>
      <c r="D165" s="67"/>
      <c r="E165" s="47"/>
      <c r="F165" s="45"/>
    </row>
    <row r="166" spans="1:6" s="619" customFormat="1" ht="12.75" customHeight="1">
      <c r="A166" s="178"/>
      <c r="B166" s="67"/>
      <c r="C166" s="67"/>
      <c r="D166" s="1295"/>
      <c r="E166" s="67"/>
      <c r="F166" s="67"/>
    </row>
    <row r="167" spans="1:6" s="619" customFormat="1" ht="12.75" customHeight="1">
      <c r="A167" s="819"/>
      <c r="B167" s="178"/>
      <c r="C167" s="67"/>
      <c r="D167" s="67"/>
      <c r="E167" s="67"/>
      <c r="F167" s="67"/>
    </row>
    <row r="168" spans="1:6" s="619" customFormat="1" ht="12.75" customHeight="1">
      <c r="E168" s="1268"/>
    </row>
    <row r="169" spans="1:6" s="619" customFormat="1" ht="12.75" customHeight="1">
      <c r="E169" s="1268"/>
    </row>
    <row r="170" spans="1:6" s="619" customFormat="1" ht="12.75" customHeight="1">
      <c r="A170" s="1181"/>
      <c r="B170" s="1281"/>
      <c r="C170" s="1182"/>
      <c r="D170" s="1182"/>
      <c r="E170" s="1182"/>
      <c r="F170" s="1181"/>
    </row>
    <row r="171" spans="1:6" s="619" customFormat="1" ht="12.75" customHeight="1">
      <c r="A171" s="1178"/>
      <c r="B171" s="180"/>
      <c r="C171" s="171"/>
      <c r="D171" s="1178"/>
      <c r="E171" s="180"/>
      <c r="F171" s="171"/>
    </row>
    <row r="172" spans="1:6" s="619" customFormat="1" ht="12.75" customHeight="1">
      <c r="A172" s="1183"/>
      <c r="B172" s="45"/>
      <c r="C172" s="67"/>
      <c r="D172" s="1183"/>
      <c r="E172" s="45"/>
      <c r="F172" s="67"/>
    </row>
    <row r="173" spans="1:6" s="619" customFormat="1" ht="12.75" customHeight="1">
      <c r="A173" s="415"/>
      <c r="B173" s="59"/>
      <c r="C173" s="45"/>
      <c r="D173" s="1235"/>
      <c r="E173" s="625"/>
      <c r="F173" s="45"/>
    </row>
    <row r="174" spans="1:6" s="619" customFormat="1" ht="12.75" customHeight="1">
      <c r="A174" s="415"/>
      <c r="B174" s="625"/>
      <c r="C174" s="45"/>
      <c r="D174" s="1235"/>
      <c r="E174" s="45"/>
      <c r="F174" s="45"/>
    </row>
    <row r="175" spans="1:6" s="619" customFormat="1" ht="12.75" customHeight="1">
      <c r="A175" s="415"/>
      <c r="B175" s="625"/>
      <c r="C175" s="45"/>
      <c r="D175" s="1235"/>
      <c r="E175" s="502"/>
      <c r="F175" s="45"/>
    </row>
    <row r="176" spans="1:6" s="619" customFormat="1" ht="12.75" customHeight="1">
      <c r="A176" s="1296"/>
      <c r="B176" s="47"/>
      <c r="C176" s="67"/>
      <c r="D176" s="1296"/>
      <c r="E176" s="47"/>
      <c r="F176" s="67"/>
    </row>
    <row r="177" spans="1:9" s="619" customFormat="1" ht="12.75" customHeight="1">
      <c r="A177" s="1178"/>
      <c r="B177" s="45"/>
      <c r="C177" s="67"/>
      <c r="D177" s="1178"/>
      <c r="E177" s="1201"/>
      <c r="F177" s="1202"/>
    </row>
    <row r="178" spans="1:9" s="619" customFormat="1" ht="12.75" customHeight="1">
      <c r="A178" s="1296"/>
      <c r="B178" s="47"/>
      <c r="C178" s="67"/>
      <c r="D178" s="1296"/>
      <c r="E178" s="47"/>
      <c r="F178" s="67"/>
    </row>
    <row r="179" spans="1:9" s="619" customFormat="1" ht="12.75" customHeight="1">
      <c r="A179" s="1178"/>
      <c r="B179" s="47"/>
      <c r="C179" s="67"/>
      <c r="D179" s="1178"/>
      <c r="E179" s="47"/>
      <c r="F179" s="67"/>
    </row>
    <row r="180" spans="1:9" s="619" customFormat="1" ht="12.75" customHeight="1">
      <c r="A180" s="1235"/>
      <c r="B180" s="625"/>
      <c r="C180" s="45"/>
      <c r="D180" s="1235"/>
      <c r="E180" s="625"/>
      <c r="F180" s="45"/>
    </row>
    <row r="181" spans="1:9" s="619" customFormat="1" ht="12.75" customHeight="1">
      <c r="A181" s="1235"/>
      <c r="B181" s="47"/>
      <c r="C181" s="45"/>
      <c r="D181" s="1235"/>
      <c r="E181" s="47"/>
      <c r="F181" s="45"/>
    </row>
    <row r="182" spans="1:9" s="619" customFormat="1" ht="12.75" customHeight="1">
      <c r="A182" s="1178"/>
      <c r="B182" s="153"/>
      <c r="C182" s="761"/>
      <c r="D182" s="1178"/>
      <c r="E182" s="153"/>
      <c r="F182" s="761"/>
    </row>
    <row r="183" spans="1:9" s="619" customFormat="1" ht="12.75" customHeight="1">
      <c r="A183" s="1183"/>
      <c r="B183" s="47"/>
      <c r="C183" s="45"/>
      <c r="D183" s="1183"/>
      <c r="E183" s="47"/>
      <c r="F183" s="45"/>
      <c r="H183" s="445"/>
    </row>
    <row r="184" spans="1:9" s="619" customFormat="1" ht="12.75" customHeight="1">
      <c r="A184" s="1222"/>
      <c r="B184" s="1144"/>
      <c r="C184" s="879"/>
      <c r="D184" s="415"/>
      <c r="E184" s="625"/>
      <c r="F184" s="879"/>
    </row>
    <row r="185" spans="1:9" s="619" customFormat="1" ht="12.75" customHeight="1">
      <c r="A185" s="1235"/>
      <c r="B185" s="45"/>
      <c r="C185" s="45"/>
      <c r="D185" s="415"/>
      <c r="E185" s="1122"/>
      <c r="F185" s="1122"/>
    </row>
    <row r="186" spans="1:9" s="619" customFormat="1" ht="12.75" customHeight="1">
      <c r="A186" s="1222"/>
      <c r="B186" s="601"/>
      <c r="C186" s="879"/>
      <c r="D186" s="415"/>
      <c r="E186" s="625"/>
      <c r="F186" s="879"/>
    </row>
    <row r="187" spans="1:9" s="619" customFormat="1" ht="12.75" customHeight="1">
      <c r="A187" s="1222"/>
      <c r="B187" s="907"/>
      <c r="C187" s="879"/>
      <c r="D187" s="415"/>
    </row>
    <row r="188" spans="1:9" s="619" customFormat="1" ht="12.75" customHeight="1">
      <c r="A188" s="1235"/>
      <c r="B188" s="625"/>
      <c r="C188" s="279"/>
      <c r="D188" s="415"/>
      <c r="E188" s="625"/>
      <c r="F188" s="879"/>
    </row>
    <row r="189" spans="1:9" s="619" customFormat="1" ht="12.75" customHeight="1">
      <c r="A189" s="415"/>
      <c r="B189" s="1194"/>
      <c r="C189" s="279"/>
      <c r="D189" s="415"/>
      <c r="E189" s="625"/>
      <c r="F189" s="879"/>
    </row>
    <row r="190" spans="1:9" s="619" customFormat="1" ht="12.75" customHeight="1">
      <c r="A190" s="415"/>
      <c r="B190" s="1194"/>
      <c r="C190" s="45"/>
      <c r="D190" s="415"/>
      <c r="E190" s="625"/>
      <c r="F190" s="45"/>
    </row>
    <row r="191" spans="1:9" s="619" customFormat="1" ht="12.75" customHeight="1">
      <c r="A191" s="1183"/>
      <c r="B191" s="443"/>
      <c r="C191" s="45"/>
      <c r="D191" s="1183"/>
      <c r="E191" s="443"/>
      <c r="F191" s="45"/>
      <c r="G191" s="121"/>
      <c r="H191" s="445"/>
      <c r="I191" s="104"/>
    </row>
    <row r="192" spans="1:9" s="619" customFormat="1" ht="12.75" customHeight="1">
      <c r="A192" s="415"/>
      <c r="B192" s="1194"/>
      <c r="C192" s="45"/>
      <c r="D192" s="415"/>
      <c r="E192" s="625"/>
      <c r="F192" s="45"/>
    </row>
    <row r="193" spans="1:9" s="619" customFormat="1" ht="12.75" customHeight="1">
      <c r="A193" s="1178"/>
      <c r="B193" s="47"/>
      <c r="C193" s="45"/>
      <c r="D193" s="1178"/>
      <c r="E193" s="625"/>
      <c r="F193" s="45"/>
      <c r="G193" s="121"/>
      <c r="H193" s="445"/>
      <c r="I193" s="104"/>
    </row>
    <row r="194" spans="1:9" s="619" customFormat="1" ht="12.75" customHeight="1">
      <c r="A194" s="1235"/>
      <c r="B194" s="47"/>
      <c r="C194" s="45"/>
      <c r="D194" s="415"/>
      <c r="E194" s="625"/>
      <c r="F194" s="45"/>
      <c r="H194" s="104"/>
      <c r="I194" s="104"/>
    </row>
    <row r="195" spans="1:9" s="619" customFormat="1" ht="12.75" customHeight="1">
      <c r="A195" s="415"/>
      <c r="B195" s="47"/>
      <c r="C195" s="45"/>
      <c r="D195" s="415"/>
      <c r="E195" s="1122"/>
      <c r="F195" s="1122"/>
    </row>
    <row r="196" spans="1:9" s="619" customFormat="1" ht="12.75" customHeight="1">
      <c r="A196" s="1299"/>
      <c r="B196" s="1293"/>
      <c r="C196" s="879"/>
      <c r="D196" s="1235"/>
      <c r="E196" s="502"/>
      <c r="F196" s="45"/>
    </row>
    <row r="197" spans="1:9" s="619" customFormat="1" ht="12.75" customHeight="1">
      <c r="A197" s="1222"/>
      <c r="B197" s="639"/>
      <c r="C197" s="719"/>
      <c r="D197" s="1235"/>
      <c r="E197" s="502"/>
      <c r="F197" s="45"/>
    </row>
    <row r="198" spans="1:9" s="619" customFormat="1" ht="12.75" customHeight="1">
      <c r="A198" s="415"/>
      <c r="B198" s="625"/>
      <c r="C198" s="45"/>
      <c r="D198" s="1123"/>
      <c r="E198" s="1122"/>
      <c r="F198" s="1122"/>
    </row>
    <row r="199" spans="1:9" s="619" customFormat="1" ht="12.75" customHeight="1">
      <c r="A199" s="1235"/>
      <c r="B199" s="639"/>
      <c r="C199" s="719"/>
      <c r="D199" s="415"/>
      <c r="E199" s="625"/>
      <c r="F199" s="45"/>
    </row>
    <row r="200" spans="1:9" s="619" customFormat="1" ht="12.75" customHeight="1">
      <c r="A200" s="415"/>
      <c r="B200" s="625"/>
      <c r="C200" s="45"/>
      <c r="D200" s="415"/>
      <c r="E200" s="625"/>
      <c r="F200" s="45"/>
    </row>
    <row r="201" spans="1:9" s="619" customFormat="1" ht="12.75" customHeight="1">
      <c r="A201" s="415"/>
      <c r="C201" s="45"/>
      <c r="D201" s="415"/>
      <c r="E201" s="625"/>
      <c r="F201" s="45"/>
    </row>
    <row r="202" spans="1:9" s="619" customFormat="1" ht="12.75" customHeight="1">
      <c r="A202" s="415"/>
      <c r="B202" s="625"/>
      <c r="C202" s="45"/>
      <c r="D202" s="415"/>
      <c r="E202" s="625"/>
      <c r="F202" s="45"/>
    </row>
    <row r="203" spans="1:9" s="619" customFormat="1" ht="12.75" customHeight="1">
      <c r="A203" s="415"/>
      <c r="B203" s="45"/>
      <c r="C203" s="45"/>
      <c r="D203" s="415"/>
      <c r="E203" s="625"/>
      <c r="F203" s="45"/>
    </row>
    <row r="204" spans="1:9" s="619" customFormat="1" ht="12.75" customHeight="1">
      <c r="A204" s="1302"/>
      <c r="B204" s="45"/>
      <c r="C204" s="45"/>
      <c r="D204" s="1302"/>
      <c r="E204" s="625"/>
      <c r="F204" s="45"/>
    </row>
    <row r="205" spans="1:9" s="619" customFormat="1" ht="12.75" customHeight="1">
      <c r="A205" s="1235"/>
      <c r="B205" s="502"/>
      <c r="C205" s="45"/>
      <c r="D205" s="1235"/>
      <c r="E205" s="502"/>
      <c r="F205" s="45"/>
    </row>
    <row r="206" spans="1:9" s="619" customFormat="1" ht="12.75" customHeight="1">
      <c r="A206" s="1300"/>
      <c r="B206" s="502"/>
      <c r="C206" s="45"/>
      <c r="D206" s="1300"/>
      <c r="E206" s="502"/>
      <c r="F206" s="45"/>
    </row>
    <row r="207" spans="1:9" s="619" customFormat="1" ht="12.75" customHeight="1">
      <c r="E207" s="1268"/>
    </row>
    <row r="208" spans="1:9" s="619" customFormat="1" ht="12.75" customHeight="1">
      <c r="A208" s="819"/>
      <c r="D208" s="67"/>
      <c r="E208" s="47"/>
      <c r="F208" s="45"/>
    </row>
    <row r="209" spans="1:6" s="619" customFormat="1" ht="12.75" customHeight="1">
      <c r="A209" s="178"/>
      <c r="B209" s="67"/>
      <c r="C209" s="67"/>
      <c r="D209" s="1295"/>
      <c r="E209" s="67"/>
      <c r="F209" s="67"/>
    </row>
    <row r="210" spans="1:6" s="619" customFormat="1" ht="12.75" customHeight="1">
      <c r="A210" s="819"/>
      <c r="B210" s="178"/>
      <c r="C210" s="67"/>
      <c r="D210" s="67"/>
      <c r="E210" s="67"/>
      <c r="F210" s="67"/>
    </row>
    <row r="211" spans="1:6" s="619" customFormat="1" ht="12.75" customHeight="1">
      <c r="B211" s="67"/>
      <c r="C211" s="1229"/>
      <c r="E211" s="1268"/>
    </row>
    <row r="212" spans="1:6" s="619" customFormat="1" ht="12.75" customHeight="1"/>
    <row r="213" spans="1:6" s="619" customFormat="1" ht="12.75" customHeight="1">
      <c r="E213" s="1268"/>
    </row>
    <row r="214" spans="1:6" s="619" customFormat="1" ht="12.75" customHeight="1">
      <c r="E214" s="1268"/>
    </row>
    <row r="215" spans="1:6" s="619" customFormat="1" ht="12.75" customHeight="1">
      <c r="E215" s="1268"/>
    </row>
    <row r="216" spans="1:6" s="619" customFormat="1" ht="12.75" customHeight="1">
      <c r="E216" s="1268"/>
    </row>
    <row r="217" spans="1:6" s="619" customFormat="1" ht="12.75" customHeight="1">
      <c r="E217" s="1268"/>
    </row>
    <row r="218" spans="1:6" s="619" customFormat="1" ht="12.75" customHeight="1">
      <c r="E218" s="1268"/>
    </row>
    <row r="219" spans="1:6" s="619" customFormat="1" ht="12.75" customHeight="1">
      <c r="E219" s="1268"/>
    </row>
    <row r="220" spans="1:6" ht="12.75" customHeight="1"/>
    <row r="221" spans="1:6" ht="12.75" customHeight="1"/>
    <row r="222" spans="1:6" ht="12.75" customHeight="1"/>
    <row r="223" spans="1:6" ht="12.75" customHeight="1"/>
    <row r="224" spans="1:6" ht="12.75" customHeight="1"/>
    <row r="225" customFormat="1" ht="12.75" customHeight="1"/>
    <row r="226" customFormat="1" ht="12.75" customHeight="1"/>
    <row r="227" customFormat="1" ht="12.75" customHeight="1"/>
    <row r="228" customFormat="1" ht="12.75" customHeight="1"/>
    <row r="229" customFormat="1" ht="12.75" customHeight="1"/>
    <row r="230" customFormat="1" ht="12.75" customHeight="1"/>
    <row r="231" customFormat="1" ht="12.75" customHeight="1"/>
    <row r="232" customFormat="1" ht="12.75" customHeight="1"/>
    <row r="233" customFormat="1" ht="12.75" customHeight="1"/>
    <row r="234" customFormat="1" ht="12.75" customHeight="1"/>
    <row r="235" customFormat="1" ht="12.75" customHeight="1"/>
    <row r="236" customFormat="1" ht="12.75" customHeight="1"/>
    <row r="237" customFormat="1" ht="12.75" customHeight="1"/>
    <row r="238" customFormat="1" ht="12.75" customHeight="1"/>
    <row r="239" customFormat="1" ht="12.75" customHeight="1"/>
    <row r="240" customFormat="1" ht="12.75" customHeight="1"/>
    <row r="241" customFormat="1" ht="12.75" customHeight="1"/>
    <row r="242" customFormat="1" ht="12.75" customHeight="1"/>
    <row r="243" customFormat="1" ht="12.75" customHeight="1"/>
    <row r="244" customFormat="1" ht="12.75" customHeight="1"/>
    <row r="245" customFormat="1" ht="12.75" customHeight="1"/>
    <row r="246" customFormat="1" ht="12.75" customHeight="1"/>
    <row r="247" customFormat="1" ht="12.75" customHeight="1"/>
    <row r="248" customFormat="1" ht="12.75" customHeight="1"/>
    <row r="249" customFormat="1" ht="12.75" customHeight="1"/>
    <row r="250" customFormat="1" ht="12.75" customHeight="1"/>
    <row r="251" customFormat="1" ht="12.75" customHeight="1"/>
    <row r="252" customFormat="1" ht="12.75" customHeight="1"/>
    <row r="253" customFormat="1" ht="12.75" customHeight="1"/>
    <row r="254" customFormat="1" ht="12.75" customHeight="1"/>
    <row r="255" customFormat="1" ht="12.75" customHeight="1"/>
    <row r="256" customFormat="1" ht="12.75" customHeight="1"/>
    <row r="257" customFormat="1" ht="12.75" customHeight="1"/>
    <row r="258" customFormat="1" ht="12.75" customHeight="1"/>
    <row r="259" customFormat="1" ht="12.75" customHeight="1"/>
    <row r="260" customFormat="1" ht="12.75" customHeight="1"/>
    <row r="261" customFormat="1" ht="12.75" customHeight="1"/>
    <row r="262" customFormat="1" ht="12.75" customHeight="1"/>
    <row r="263" customFormat="1" ht="12.75" customHeight="1"/>
    <row r="264" customFormat="1" ht="12.75" customHeight="1"/>
    <row r="265" customFormat="1" ht="12.75" customHeight="1"/>
    <row r="266" customFormat="1" ht="12.75" customHeight="1"/>
    <row r="267" customFormat="1" ht="12.75" customHeight="1"/>
    <row r="268" customFormat="1" ht="12.75" customHeight="1"/>
    <row r="269" customFormat="1" ht="12.75" customHeight="1"/>
    <row r="270" customFormat="1" ht="12.75" customHeight="1"/>
    <row r="271" customFormat="1" ht="12.75" customHeight="1"/>
    <row r="272" customFormat="1" ht="12.75" customHeight="1"/>
    <row r="273" customFormat="1" ht="12.75" customHeight="1"/>
    <row r="274" customFormat="1" ht="12.75" customHeight="1"/>
    <row r="275" customFormat="1" ht="12.75" customHeight="1"/>
    <row r="276" customFormat="1" ht="12.75" customHeight="1"/>
    <row r="277" customFormat="1" ht="12.75" customHeight="1"/>
    <row r="278" customFormat="1" ht="12.75" customHeight="1"/>
    <row r="279" customFormat="1" ht="12.75" customHeight="1"/>
    <row r="280" customFormat="1" ht="12.75" customHeight="1"/>
    <row r="281" customFormat="1" ht="12.75" customHeight="1"/>
    <row r="282" customFormat="1" ht="12.75" customHeight="1"/>
    <row r="283" customFormat="1" ht="12.75" customHeight="1"/>
    <row r="284" customFormat="1" ht="12.75" customHeight="1"/>
    <row r="285" customFormat="1" ht="12.75" customHeight="1"/>
    <row r="286" customFormat="1" ht="12.75" customHeight="1"/>
    <row r="287" customFormat="1" ht="12.75" customHeight="1"/>
    <row r="288" customFormat="1" ht="12.75" customHeight="1"/>
    <row r="289" customFormat="1" ht="12.75" customHeight="1"/>
    <row r="290" customFormat="1" ht="12.75" customHeight="1"/>
    <row r="291" customFormat="1" ht="12.75" customHeight="1"/>
    <row r="292" customFormat="1" ht="12.75" customHeight="1"/>
    <row r="293" customFormat="1" ht="12.75" customHeight="1"/>
    <row r="294" customFormat="1" ht="12.75" customHeight="1"/>
    <row r="295" customFormat="1" ht="12.75" customHeight="1"/>
    <row r="296" customFormat="1" ht="12.75" customHeight="1"/>
    <row r="297" customFormat="1" ht="12.75" customHeight="1"/>
    <row r="298" customFormat="1" ht="12.75" customHeight="1"/>
    <row r="299" customFormat="1" ht="12.75" customHeight="1"/>
    <row r="300" customFormat="1" ht="12.75" customHeight="1"/>
    <row r="301" customFormat="1" ht="12.75" customHeight="1"/>
    <row r="302" customFormat="1" ht="12.75" customHeight="1"/>
    <row r="303" customFormat="1" ht="12.75" customHeight="1"/>
    <row r="304" customFormat="1" ht="12.75" customHeight="1"/>
    <row r="305" customFormat="1" ht="12.75" customHeight="1"/>
    <row r="306" customFormat="1" ht="12.75" customHeight="1"/>
    <row r="307" customFormat="1" ht="12.75" customHeight="1"/>
    <row r="308" customFormat="1" ht="12.75" customHeight="1"/>
    <row r="309" customFormat="1" ht="12.75" customHeight="1"/>
    <row r="310" customFormat="1" ht="12.75" customHeight="1"/>
    <row r="311" customFormat="1" ht="12.75" customHeight="1"/>
    <row r="312" customFormat="1" ht="12.75" customHeight="1"/>
    <row r="313" customFormat="1" ht="12.75" customHeight="1"/>
    <row r="314" customFormat="1" ht="12.75" customHeight="1"/>
    <row r="315" customFormat="1" ht="12.75" customHeight="1"/>
    <row r="316" customFormat="1" ht="12.75" customHeight="1"/>
    <row r="317" customFormat="1" ht="12.75" customHeight="1"/>
    <row r="318" customFormat="1" ht="12.75" customHeight="1"/>
    <row r="319" customFormat="1" ht="12.75" customHeight="1"/>
    <row r="320" customFormat="1" ht="12.75" customHeight="1"/>
  </sheetData>
  <mergeCells count="7">
    <mergeCell ref="B9:C9"/>
    <mergeCell ref="B10:C10"/>
    <mergeCell ref="B4:D4"/>
    <mergeCell ref="B5:C5"/>
    <mergeCell ref="B6:C6"/>
    <mergeCell ref="B7:C7"/>
    <mergeCell ref="B8:C8"/>
  </mergeCells>
  <pageMargins left="0.25" right="0.25" top="0.75" bottom="0.75" header="0.3" footer="0.3"/>
  <pageSetup paperSize="9" scale="43"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78"/>
  <sheetViews>
    <sheetView workbookViewId="0"/>
  </sheetViews>
  <sheetFormatPr baseColWidth="10" defaultRowHeight="12.75"/>
  <cols>
    <col min="1" max="1" width="30.5703125" customWidth="1"/>
    <col min="2" max="2" width="14.42578125" customWidth="1"/>
    <col min="3" max="3" width="17.28515625" customWidth="1"/>
    <col min="4" max="4" width="28.7109375" customWidth="1"/>
    <col min="5" max="5" width="15" style="716" customWidth="1"/>
    <col min="6" max="6" width="15" customWidth="1"/>
    <col min="7" max="7" width="10.85546875" customWidth="1"/>
    <col min="8" max="8" width="30.85546875" customWidth="1"/>
    <col min="9" max="9" width="7.140625" customWidth="1"/>
  </cols>
  <sheetData>
    <row r="1" spans="1:21" ht="15">
      <c r="A1" s="1" t="s">
        <v>0</v>
      </c>
      <c r="B1" s="18"/>
      <c r="C1" s="17"/>
      <c r="D1" s="3"/>
      <c r="H1" s="925" t="s">
        <v>382</v>
      </c>
      <c r="I1" s="27" t="s">
        <v>20</v>
      </c>
    </row>
    <row r="2" spans="1:21" ht="15">
      <c r="A2" s="1" t="s">
        <v>1</v>
      </c>
      <c r="B2" s="4" t="s">
        <v>238</v>
      </c>
      <c r="D2" s="3"/>
    </row>
    <row r="3" spans="1:21" ht="15.75" thickBot="1">
      <c r="A3" s="1"/>
      <c r="B3" s="1274" t="s">
        <v>260</v>
      </c>
      <c r="C3" s="1275"/>
      <c r="D3" s="1276"/>
      <c r="H3" s="157" t="s">
        <v>449</v>
      </c>
      <c r="U3" s="157"/>
    </row>
    <row r="4" spans="1:21" ht="15">
      <c r="A4" s="19"/>
      <c r="B4" s="1339" t="s">
        <v>2</v>
      </c>
      <c r="C4" s="1340"/>
      <c r="D4" s="1341"/>
      <c r="E4" s="57" t="s">
        <v>3</v>
      </c>
      <c r="F4" s="55"/>
      <c r="H4" s="157" t="s">
        <v>448</v>
      </c>
      <c r="U4" s="157"/>
    </row>
    <row r="5" spans="1:21" ht="14.25" customHeight="1">
      <c r="A5" s="20" t="s">
        <v>21</v>
      </c>
      <c r="B5" s="1342" t="s">
        <v>4</v>
      </c>
      <c r="C5" s="1343"/>
      <c r="D5" s="407" t="s">
        <v>66</v>
      </c>
      <c r="E5" s="408" t="s">
        <v>5</v>
      </c>
      <c r="F5" s="409" t="s">
        <v>6</v>
      </c>
      <c r="H5" s="157" t="s">
        <v>450</v>
      </c>
      <c r="U5" s="157"/>
    </row>
    <row r="6" spans="1:21" ht="14.25">
      <c r="A6" s="22"/>
      <c r="B6" s="1344" t="s">
        <v>7</v>
      </c>
      <c r="C6" s="1345"/>
      <c r="D6" s="411" t="s">
        <v>8</v>
      </c>
      <c r="E6" s="449" t="s">
        <v>7</v>
      </c>
      <c r="F6" s="450" t="s">
        <v>8</v>
      </c>
      <c r="H6" s="157" t="s">
        <v>451</v>
      </c>
      <c r="U6" s="157"/>
    </row>
    <row r="7" spans="1:21" ht="14.25">
      <c r="A7" s="940" t="s">
        <v>22</v>
      </c>
      <c r="B7" s="1080"/>
      <c r="C7" s="941"/>
      <c r="D7" s="942"/>
      <c r="E7" s="1081"/>
      <c r="F7" s="943" t="s">
        <v>20</v>
      </c>
      <c r="H7" s="1049" t="s">
        <v>431</v>
      </c>
      <c r="U7" s="157"/>
    </row>
    <row r="8" spans="1:21" ht="14.25">
      <c r="A8" s="940" t="s">
        <v>24</v>
      </c>
      <c r="B8" s="1080"/>
      <c r="C8" s="941"/>
      <c r="D8" s="942"/>
      <c r="E8" s="1081"/>
      <c r="F8" s="943"/>
      <c r="H8" s="1049" t="s">
        <v>386</v>
      </c>
      <c r="U8" s="1049"/>
    </row>
    <row r="9" spans="1:21" ht="14.25">
      <c r="A9" s="945" t="s">
        <v>23</v>
      </c>
      <c r="B9" s="1079" t="s">
        <v>20</v>
      </c>
      <c r="C9" s="946"/>
      <c r="D9" s="947"/>
      <c r="E9" s="1083" t="s">
        <v>20</v>
      </c>
      <c r="F9" s="948" t="s">
        <v>20</v>
      </c>
      <c r="H9" s="1049" t="s">
        <v>392</v>
      </c>
      <c r="U9" s="689"/>
    </row>
    <row r="10" spans="1:21" ht="16.5" thickBot="1">
      <c r="A10" s="949" t="s">
        <v>29</v>
      </c>
      <c r="B10" s="1082" t="s">
        <v>20</v>
      </c>
      <c r="C10" s="809"/>
      <c r="D10" s="950" t="s">
        <v>20</v>
      </c>
      <c r="E10" s="1084" t="s">
        <v>20</v>
      </c>
      <c r="F10" s="810" t="s">
        <v>20</v>
      </c>
      <c r="U10" s="1131"/>
    </row>
    <row r="11" spans="1:21" ht="14.25">
      <c r="A11" s="6"/>
      <c r="B11" s="6"/>
      <c r="C11" s="6"/>
      <c r="D11" s="6"/>
      <c r="E11" s="7"/>
      <c r="F11" s="618"/>
    </row>
    <row r="12" spans="1:21" s="618" customFormat="1">
      <c r="A12" s="105" t="s">
        <v>9</v>
      </c>
      <c r="B12" s="105"/>
      <c r="C12" s="43"/>
      <c r="D12" s="43"/>
      <c r="E12" s="75"/>
      <c r="F12" s="75"/>
      <c r="G12" s="811" t="s">
        <v>59</v>
      </c>
      <c r="H12" s="875"/>
      <c r="I12" s="875"/>
      <c r="J12" s="875"/>
      <c r="K12" s="812" t="s">
        <v>62</v>
      </c>
      <c r="L12" s="875"/>
      <c r="M12" s="875"/>
      <c r="N12" s="875"/>
      <c r="O12" s="812" t="s">
        <v>409</v>
      </c>
      <c r="P12" s="875"/>
      <c r="Q12" s="875"/>
    </row>
    <row r="13" spans="1:21" s="618" customFormat="1">
      <c r="A13" s="43" t="s">
        <v>30</v>
      </c>
      <c r="B13" s="349" t="s">
        <v>52</v>
      </c>
      <c r="C13" s="350"/>
      <c r="D13" s="43"/>
      <c r="E13" s="61" t="s">
        <v>67</v>
      </c>
      <c r="F13" s="61" t="s">
        <v>54</v>
      </c>
      <c r="G13" s="1031">
        <v>1</v>
      </c>
      <c r="H13" s="877" t="s">
        <v>139</v>
      </c>
      <c r="I13" s="875"/>
      <c r="J13" s="875"/>
      <c r="K13" s="960">
        <v>1</v>
      </c>
      <c r="L13" s="887" t="s">
        <v>55</v>
      </c>
      <c r="M13" s="1029" t="s">
        <v>20</v>
      </c>
      <c r="N13" s="875"/>
      <c r="O13" s="960">
        <v>1</v>
      </c>
      <c r="P13" s="887" t="s">
        <v>55</v>
      </c>
      <c r="Q13" s="875"/>
      <c r="R13" s="620"/>
    </row>
    <row r="14" spans="1:21" s="618" customFormat="1">
      <c r="A14" s="43" t="s">
        <v>53</v>
      </c>
      <c r="B14" s="351" t="s">
        <v>26</v>
      </c>
      <c r="C14" s="634" t="s">
        <v>20</v>
      </c>
      <c r="D14" s="88" t="s">
        <v>60</v>
      </c>
      <c r="E14" s="106">
        <v>1</v>
      </c>
      <c r="F14" s="107" t="s">
        <v>68</v>
      </c>
      <c r="G14" s="875"/>
      <c r="H14" s="877" t="s">
        <v>429</v>
      </c>
      <c r="I14" s="877"/>
      <c r="J14" s="875"/>
      <c r="K14" s="963">
        <v>0.2</v>
      </c>
      <c r="L14" s="887" t="s">
        <v>426</v>
      </c>
      <c r="M14" s="877" t="s">
        <v>389</v>
      </c>
      <c r="N14" s="875"/>
      <c r="O14" s="960">
        <v>0.1</v>
      </c>
      <c r="P14" s="877" t="s">
        <v>61</v>
      </c>
      <c r="Q14" s="875"/>
      <c r="R14" s="620"/>
    </row>
    <row r="15" spans="1:21" s="618" customFormat="1">
      <c r="A15" s="954" t="s">
        <v>48</v>
      </c>
      <c r="B15" s="1097" t="s">
        <v>26</v>
      </c>
      <c r="C15" s="864" t="s">
        <v>20</v>
      </c>
      <c r="D15" s="731" t="s">
        <v>273</v>
      </c>
      <c r="E15" s="108">
        <v>0.2</v>
      </c>
      <c r="F15" s="107" t="s">
        <v>58</v>
      </c>
      <c r="G15" s="1031">
        <v>10</v>
      </c>
      <c r="H15" s="877" t="s">
        <v>423</v>
      </c>
      <c r="I15" s="1198"/>
      <c r="J15" s="1198"/>
      <c r="K15" s="963">
        <v>0.1</v>
      </c>
      <c r="L15" s="887" t="s">
        <v>427</v>
      </c>
      <c r="M15" s="877"/>
      <c r="N15" s="875"/>
      <c r="O15" s="875"/>
      <c r="P15" s="875"/>
      <c r="Q15" s="875"/>
    </row>
    <row r="16" spans="1:21" s="618" customFormat="1">
      <c r="A16" s="954" t="s">
        <v>49</v>
      </c>
      <c r="B16" s="808" t="s">
        <v>26</v>
      </c>
      <c r="C16" s="864"/>
      <c r="D16" s="732" t="s">
        <v>193</v>
      </c>
      <c r="E16" s="202">
        <v>0.1</v>
      </c>
      <c r="F16" s="203" t="s">
        <v>61</v>
      </c>
      <c r="G16" s="1031">
        <v>20</v>
      </c>
      <c r="H16" s="877" t="s">
        <v>424</v>
      </c>
      <c r="I16" s="902"/>
      <c r="J16" s="902"/>
      <c r="K16" s="963">
        <v>0.05</v>
      </c>
      <c r="L16" s="887" t="s">
        <v>428</v>
      </c>
      <c r="M16" s="877"/>
      <c r="N16" s="875"/>
      <c r="O16" s="887"/>
      <c r="P16" s="877"/>
      <c r="Q16" s="875"/>
      <c r="R16" s="620"/>
    </row>
    <row r="17" spans="1:19" s="618" customFormat="1">
      <c r="A17" s="954" t="s">
        <v>50</v>
      </c>
      <c r="B17" s="808" t="s">
        <v>26</v>
      </c>
      <c r="C17" s="864"/>
      <c r="G17" s="1031">
        <v>40</v>
      </c>
      <c r="H17" s="877" t="s">
        <v>425</v>
      </c>
      <c r="I17" s="902"/>
      <c r="J17" s="902"/>
      <c r="K17" s="875"/>
      <c r="L17" s="875"/>
      <c r="M17" s="875"/>
      <c r="N17" s="875"/>
      <c r="O17" s="887"/>
      <c r="P17" s="877"/>
      <c r="Q17" s="875"/>
    </row>
    <row r="18" spans="1:19" s="618" customFormat="1">
      <c r="A18" s="507" t="s">
        <v>157</v>
      </c>
      <c r="B18" s="362" t="s">
        <v>26</v>
      </c>
      <c r="C18" s="343" t="s">
        <v>20</v>
      </c>
      <c r="D18" s="257"/>
      <c r="E18" s="257"/>
      <c r="F18" s="257"/>
      <c r="G18" s="101"/>
      <c r="H18" s="626"/>
      <c r="I18" s="620"/>
      <c r="K18" s="466"/>
      <c r="L18" s="468"/>
      <c r="M18" s="466"/>
      <c r="N18" s="466"/>
      <c r="O18" s="466"/>
      <c r="P18" s="466"/>
      <c r="Q18" s="466"/>
    </row>
    <row r="19" spans="1:19" s="618" customFormat="1">
      <c r="A19" s="43" t="s">
        <v>44</v>
      </c>
      <c r="B19" s="349"/>
      <c r="C19" s="354" t="s">
        <v>45</v>
      </c>
      <c r="D19" s="43"/>
      <c r="E19" s="43"/>
      <c r="F19" s="43"/>
      <c r="G19" s="101"/>
      <c r="H19" s="626"/>
      <c r="I19" s="620"/>
      <c r="K19" s="466"/>
      <c r="L19" s="468"/>
      <c r="M19" s="466"/>
      <c r="N19" s="466"/>
      <c r="O19" s="466"/>
      <c r="P19" s="466"/>
      <c r="Q19" s="466"/>
    </row>
    <row r="20" spans="1:19" s="618" customFormat="1">
      <c r="A20"/>
      <c r="B20" s="11"/>
      <c r="C20" s="12"/>
      <c r="D20" s="43"/>
      <c r="E20" s="43"/>
      <c r="F20" s="43"/>
      <c r="R20" s="466"/>
      <c r="S20" s="466"/>
    </row>
    <row r="21" spans="1:19" s="618" customFormat="1" ht="14.25">
      <c r="A21" s="51" t="s">
        <v>22</v>
      </c>
      <c r="B21" s="51"/>
      <c r="C21" s="52"/>
      <c r="D21" s="52"/>
      <c r="E21" s="52"/>
      <c r="F21" s="51" t="s">
        <v>20</v>
      </c>
      <c r="R21" s="466"/>
      <c r="S21" s="466"/>
    </row>
    <row r="22" spans="1:19" s="618" customFormat="1" ht="15" thickBot="1">
      <c r="A22" s="71" t="s">
        <v>10</v>
      </c>
      <c r="B22" s="72" t="s">
        <v>2</v>
      </c>
      <c r="C22" s="73"/>
      <c r="D22" s="85" t="s">
        <v>10</v>
      </c>
      <c r="E22" s="74" t="s">
        <v>3</v>
      </c>
      <c r="F22" s="83"/>
      <c r="H22" s="468"/>
      <c r="I22" s="471"/>
      <c r="J22" s="468"/>
      <c r="K22" s="472"/>
      <c r="L22" s="468"/>
      <c r="M22" s="466"/>
      <c r="N22" s="466"/>
      <c r="O22" s="466"/>
      <c r="P22" s="466"/>
      <c r="Q22" s="466"/>
      <c r="R22" s="466"/>
      <c r="S22" s="466"/>
    </row>
    <row r="23" spans="1:19" s="618" customFormat="1">
      <c r="A23" s="427" t="s">
        <v>73</v>
      </c>
      <c r="B23" s="503" t="s">
        <v>31</v>
      </c>
      <c r="C23" s="504"/>
      <c r="D23" s="428" t="s">
        <v>73</v>
      </c>
      <c r="E23" s="1331" t="s">
        <v>31</v>
      </c>
      <c r="F23" s="1332"/>
      <c r="G23" s="261"/>
      <c r="H23" s="336"/>
      <c r="I23" s="473"/>
      <c r="J23" s="470"/>
      <c r="K23" s="472"/>
      <c r="L23" s="468"/>
      <c r="M23" s="474"/>
      <c r="N23" s="466"/>
      <c r="O23" s="466"/>
      <c r="P23" s="466"/>
      <c r="Q23" s="466"/>
      <c r="R23" s="466"/>
      <c r="S23" s="466"/>
    </row>
    <row r="24" spans="1:19" s="618" customFormat="1">
      <c r="A24" s="488"/>
      <c r="B24" s="643"/>
      <c r="C24" s="641"/>
      <c r="D24" s="429"/>
      <c r="E24" s="477"/>
      <c r="F24" s="487"/>
      <c r="G24" s="266"/>
      <c r="H24" s="620"/>
      <c r="I24" s="469"/>
      <c r="J24" s="468"/>
      <c r="K24" s="479"/>
      <c r="L24" s="468"/>
      <c r="M24" s="466"/>
      <c r="N24" s="468"/>
      <c r="O24" s="466"/>
      <c r="P24" s="466"/>
      <c r="Q24" s="466"/>
      <c r="R24" s="466"/>
      <c r="S24" s="466"/>
    </row>
    <row r="25" spans="1:19" s="618" customFormat="1">
      <c r="A25" s="435" t="s">
        <v>74</v>
      </c>
      <c r="B25" s="622"/>
      <c r="C25" s="42"/>
      <c r="D25" s="435" t="s">
        <v>74</v>
      </c>
      <c r="E25" s="45"/>
      <c r="F25" s="67"/>
      <c r="G25" s="266"/>
      <c r="H25" s="620"/>
      <c r="I25" s="466"/>
      <c r="J25" s="466"/>
      <c r="K25" s="466"/>
      <c r="L25" s="466"/>
      <c r="M25" s="466"/>
      <c r="N25" s="466"/>
      <c r="O25" s="466"/>
      <c r="P25" s="466"/>
      <c r="Q25" s="466"/>
      <c r="R25" s="466"/>
      <c r="S25" s="466"/>
    </row>
    <row r="26" spans="1:19" s="618" customFormat="1">
      <c r="A26" s="32" t="s">
        <v>14</v>
      </c>
      <c r="B26" s="38">
        <v>0.01</v>
      </c>
      <c r="C26" s="621"/>
      <c r="D26" s="64" t="s">
        <v>33</v>
      </c>
      <c r="E26" s="50">
        <f>B30</f>
        <v>0.70200000000000007</v>
      </c>
      <c r="F26" s="45" t="s">
        <v>19</v>
      </c>
      <c r="H26" s="482"/>
      <c r="I26" s="466"/>
      <c r="J26" s="466"/>
      <c r="K26" s="466"/>
      <c r="L26" s="466"/>
      <c r="M26" s="466"/>
      <c r="N26" s="466"/>
      <c r="O26" s="466"/>
      <c r="P26" s="466"/>
      <c r="Q26" s="466"/>
      <c r="R26" s="466"/>
      <c r="S26" s="466"/>
    </row>
    <row r="27" spans="1:19" s="618" customFormat="1">
      <c r="A27" s="32" t="s">
        <v>104</v>
      </c>
      <c r="B27" s="725"/>
      <c r="C27" s="621" t="s">
        <v>15</v>
      </c>
      <c r="D27" s="156" t="s">
        <v>56</v>
      </c>
      <c r="E27" s="93">
        <f>E$14</f>
        <v>1</v>
      </c>
      <c r="F27" s="35"/>
      <c r="H27" s="445" t="s">
        <v>452</v>
      </c>
      <c r="I27" s="466"/>
      <c r="J27" s="466"/>
      <c r="K27" s="466"/>
      <c r="L27" s="466"/>
      <c r="M27" s="466"/>
      <c r="N27" s="466"/>
      <c r="O27" s="466"/>
      <c r="P27" s="466"/>
      <c r="Q27" s="466"/>
      <c r="R27" s="466"/>
      <c r="S27" s="466"/>
    </row>
    <row r="28" spans="1:19" s="618" customFormat="1">
      <c r="A28" s="32" t="s">
        <v>42</v>
      </c>
      <c r="C28" s="621" t="s">
        <v>41</v>
      </c>
      <c r="D28" s="64" t="s">
        <v>34</v>
      </c>
      <c r="E28" s="50">
        <f>E26/E27</f>
        <v>0.70200000000000007</v>
      </c>
      <c r="F28" s="45" t="s">
        <v>19</v>
      </c>
      <c r="H28" s="482"/>
      <c r="I28" s="466"/>
      <c r="J28" s="466"/>
      <c r="K28" s="466"/>
      <c r="L28" s="466"/>
      <c r="M28" s="466"/>
      <c r="N28" s="466"/>
      <c r="O28" s="466"/>
      <c r="P28" s="466"/>
      <c r="Q28" s="466"/>
      <c r="R28" s="466"/>
      <c r="S28" s="466"/>
    </row>
    <row r="29" spans="1:19" s="618" customFormat="1">
      <c r="A29" s="32" t="s">
        <v>105</v>
      </c>
      <c r="B29" s="37">
        <v>70.2</v>
      </c>
      <c r="C29" s="621" t="s">
        <v>19</v>
      </c>
      <c r="D29" s="64" t="s">
        <v>32</v>
      </c>
      <c r="E29" s="50">
        <f>E28*B27/480</f>
        <v>0</v>
      </c>
      <c r="F29" s="45" t="s">
        <v>19</v>
      </c>
      <c r="H29" s="603"/>
      <c r="I29" s="466"/>
      <c r="J29" s="466"/>
      <c r="K29" s="466"/>
      <c r="L29" s="466"/>
      <c r="M29" s="466"/>
      <c r="N29" s="466"/>
      <c r="O29" s="466"/>
      <c r="P29" s="466"/>
      <c r="Q29" s="466"/>
      <c r="R29" s="466"/>
      <c r="S29" s="466"/>
    </row>
    <row r="30" spans="1:19" s="618" customFormat="1">
      <c r="A30" s="32" t="s">
        <v>33</v>
      </c>
      <c r="B30" s="49">
        <f>B29*B26</f>
        <v>0.70200000000000007</v>
      </c>
      <c r="C30" s="621" t="s">
        <v>19</v>
      </c>
      <c r="D30" s="64"/>
      <c r="E30" s="50"/>
      <c r="F30" s="45"/>
      <c r="H30" s="489"/>
      <c r="I30" s="466"/>
      <c r="J30" s="466"/>
      <c r="K30" s="466"/>
      <c r="L30" s="466"/>
      <c r="M30" s="466"/>
      <c r="N30" s="466"/>
      <c r="O30" s="466"/>
      <c r="P30" s="466"/>
      <c r="Q30" s="466"/>
      <c r="R30" s="466"/>
      <c r="S30" s="466"/>
    </row>
    <row r="31" spans="1:19" s="618" customFormat="1">
      <c r="A31" s="32" t="s">
        <v>32</v>
      </c>
      <c r="B31" s="49">
        <f>B30*B27/480</f>
        <v>0</v>
      </c>
      <c r="C31" s="621" t="s">
        <v>19</v>
      </c>
      <c r="D31" s="439"/>
      <c r="E31" s="47"/>
      <c r="F31" s="67"/>
      <c r="G31" s="619"/>
      <c r="H31" s="466"/>
      <c r="I31" s="466"/>
      <c r="J31" s="466"/>
      <c r="K31" s="466"/>
      <c r="L31" s="466"/>
      <c r="M31" s="466"/>
      <c r="N31" s="466"/>
      <c r="O31" s="466"/>
      <c r="P31" s="466"/>
      <c r="Q31" s="466"/>
      <c r="R31" s="466"/>
      <c r="S31" s="466"/>
    </row>
    <row r="32" spans="1:19" s="618" customFormat="1" ht="12.75" customHeight="1">
      <c r="A32" s="627"/>
      <c r="B32" s="37"/>
      <c r="C32" s="42"/>
      <c r="D32" s="439"/>
      <c r="E32" s="47"/>
      <c r="F32" s="67"/>
      <c r="G32" s="619"/>
      <c r="H32" s="466"/>
      <c r="I32" s="466"/>
      <c r="J32" s="466"/>
      <c r="K32" s="466"/>
      <c r="L32" s="466"/>
      <c r="M32" s="474"/>
      <c r="N32" s="466"/>
      <c r="O32" s="490"/>
      <c r="P32" s="466"/>
      <c r="Q32" s="466"/>
      <c r="R32" s="466"/>
      <c r="S32" s="466"/>
    </row>
    <row r="33" spans="1:21" s="618" customFormat="1">
      <c r="A33" s="33" t="s">
        <v>12</v>
      </c>
      <c r="B33" s="172" t="s">
        <v>31</v>
      </c>
      <c r="C33" s="42"/>
      <c r="D33" s="68" t="s">
        <v>12</v>
      </c>
      <c r="E33" s="69" t="s">
        <v>31</v>
      </c>
      <c r="F33" s="79"/>
      <c r="G33" s="619"/>
      <c r="H33" s="466"/>
      <c r="I33" s="468"/>
      <c r="J33" s="474"/>
      <c r="K33" s="468"/>
      <c r="L33" s="466"/>
      <c r="M33" s="466"/>
      <c r="N33" s="468"/>
      <c r="O33" s="466"/>
      <c r="P33" s="466"/>
      <c r="Q33" s="466"/>
      <c r="R33" s="466"/>
      <c r="S33" s="466"/>
    </row>
    <row r="34" spans="1:21" s="618" customFormat="1" ht="12.75" customHeight="1">
      <c r="A34" s="627" t="s">
        <v>20</v>
      </c>
      <c r="B34" s="37"/>
      <c r="C34" s="42" t="s">
        <v>20</v>
      </c>
      <c r="D34" s="439"/>
      <c r="E34" s="47"/>
      <c r="F34" s="67"/>
      <c r="G34" s="619"/>
      <c r="H34" s="491"/>
      <c r="I34" s="468"/>
      <c r="J34" s="468"/>
      <c r="K34" s="468"/>
      <c r="L34" s="466"/>
      <c r="M34" s="466"/>
      <c r="N34" s="466"/>
      <c r="O34" s="466"/>
      <c r="P34" s="466"/>
      <c r="Q34" s="466"/>
      <c r="R34" s="466"/>
      <c r="S34" s="466"/>
    </row>
    <row r="35" spans="1:21" s="618" customFormat="1" ht="12.75" customHeight="1">
      <c r="A35" s="33" t="s">
        <v>13</v>
      </c>
      <c r="B35" s="37"/>
      <c r="C35" s="42"/>
      <c r="D35" s="68" t="s">
        <v>13</v>
      </c>
      <c r="E35" s="47"/>
      <c r="F35" s="67"/>
      <c r="G35" s="619"/>
      <c r="H35" s="619"/>
      <c r="I35" s="619"/>
      <c r="J35" s="619"/>
      <c r="K35" s="619"/>
    </row>
    <row r="36" spans="1:21" s="618" customFormat="1" ht="24">
      <c r="A36" s="32" t="s">
        <v>39</v>
      </c>
      <c r="B36" s="49">
        <f>B31</f>
        <v>0</v>
      </c>
      <c r="C36" s="621" t="s">
        <v>19</v>
      </c>
      <c r="D36" s="64" t="s">
        <v>40</v>
      </c>
      <c r="E36" s="50">
        <f>E29</f>
        <v>0</v>
      </c>
      <c r="F36" s="45" t="s">
        <v>19</v>
      </c>
      <c r="G36" s="619"/>
      <c r="H36" s="619"/>
      <c r="I36" s="619"/>
      <c r="J36" s="619"/>
      <c r="K36" s="619"/>
    </row>
    <row r="37" spans="1:21" s="618" customFormat="1">
      <c r="A37" s="54"/>
      <c r="B37" s="37"/>
      <c r="C37" s="42"/>
      <c r="D37" s="70"/>
      <c r="E37" s="86"/>
      <c r="F37" s="67"/>
      <c r="G37" s="619"/>
      <c r="H37" s="619"/>
      <c r="I37" s="619"/>
      <c r="J37" s="619"/>
      <c r="K37" s="619"/>
    </row>
    <row r="38" spans="1:21" s="618" customFormat="1" ht="13.5" thickBot="1">
      <c r="A38" s="71" t="s">
        <v>11</v>
      </c>
      <c r="B38" s="208" t="s">
        <v>2</v>
      </c>
      <c r="C38" s="76"/>
      <c r="D38" s="80" t="s">
        <v>11</v>
      </c>
      <c r="E38" s="151" t="s">
        <v>3</v>
      </c>
      <c r="F38" s="81"/>
      <c r="G38" s="619"/>
      <c r="H38" s="619"/>
      <c r="I38" s="619"/>
      <c r="J38" s="619"/>
      <c r="K38" s="619"/>
    </row>
    <row r="39" spans="1:21" s="618" customFormat="1">
      <c r="A39" s="427" t="s">
        <v>73</v>
      </c>
      <c r="B39" s="436"/>
      <c r="C39" s="437"/>
      <c r="D39" s="428" t="s">
        <v>73</v>
      </c>
      <c r="E39" s="492"/>
      <c r="F39" s="493"/>
      <c r="G39" s="490"/>
      <c r="H39" s="119"/>
      <c r="I39" s="466"/>
      <c r="J39" s="466"/>
      <c r="K39" s="466"/>
      <c r="L39" s="505"/>
      <c r="M39" s="505"/>
      <c r="N39" s="505"/>
    </row>
    <row r="40" spans="1:21" s="618" customFormat="1">
      <c r="A40" s="41" t="s">
        <v>14</v>
      </c>
      <c r="B40" s="38">
        <v>0.01</v>
      </c>
      <c r="C40" s="42"/>
      <c r="D40" s="632" t="s">
        <v>35</v>
      </c>
      <c r="E40" s="387">
        <f>B44</f>
        <v>5</v>
      </c>
      <c r="F40" s="622" t="s">
        <v>18</v>
      </c>
      <c r="G40" s="490"/>
      <c r="H40" s="490"/>
      <c r="I40" s="466"/>
      <c r="J40" s="466"/>
      <c r="K40" s="466"/>
      <c r="L40" s="506"/>
      <c r="M40" s="506"/>
      <c r="N40" s="506"/>
    </row>
    <row r="41" spans="1:21" s="618" customFormat="1">
      <c r="A41" s="330" t="s">
        <v>159</v>
      </c>
      <c r="B41" s="299">
        <v>1</v>
      </c>
      <c r="C41" s="621" t="s">
        <v>20</v>
      </c>
      <c r="D41" s="156" t="s">
        <v>25</v>
      </c>
      <c r="E41" s="38">
        <f>E$16</f>
        <v>0.1</v>
      </c>
      <c r="F41" s="211" t="s">
        <v>20</v>
      </c>
      <c r="G41" s="466"/>
      <c r="H41" s="445"/>
      <c r="I41" s="256"/>
      <c r="J41" s="256"/>
      <c r="K41" s="256"/>
      <c r="L41" s="256"/>
      <c r="M41" s="256"/>
      <c r="N41" s="256"/>
    </row>
    <row r="42" spans="1:21" s="618" customFormat="1">
      <c r="A42" s="660" t="s">
        <v>153</v>
      </c>
      <c r="B42" s="466"/>
      <c r="C42" s="641" t="s">
        <v>41</v>
      </c>
      <c r="D42" s="212" t="s">
        <v>16</v>
      </c>
      <c r="E42" s="625">
        <f>E40*E41</f>
        <v>0.5</v>
      </c>
      <c r="F42" s="45" t="s">
        <v>18</v>
      </c>
      <c r="G42" s="506"/>
      <c r="H42" s="445"/>
      <c r="I42" s="446"/>
      <c r="J42" s="446"/>
      <c r="K42" s="446"/>
      <c r="L42" s="446"/>
      <c r="M42" s="446"/>
      <c r="N42" s="446"/>
    </row>
    <row r="43" spans="1:21" s="618" customFormat="1" ht="24">
      <c r="A43" s="31" t="s">
        <v>132</v>
      </c>
      <c r="B43" s="47">
        <f>0.5*1000</f>
        <v>500</v>
      </c>
      <c r="C43" s="624" t="s">
        <v>80</v>
      </c>
      <c r="D43" s="386"/>
      <c r="E43" s="214"/>
      <c r="F43" s="45"/>
      <c r="G43" s="506"/>
      <c r="H43" s="1004" t="s">
        <v>414</v>
      </c>
      <c r="I43" s="293"/>
      <c r="J43" s="293"/>
      <c r="K43" s="293"/>
      <c r="L43" s="293"/>
      <c r="M43" s="293"/>
      <c r="N43" s="293"/>
    </row>
    <row r="44" spans="1:21" s="618" customFormat="1">
      <c r="A44" s="31" t="s">
        <v>35</v>
      </c>
      <c r="B44" s="39">
        <f>B43*B41*B40</f>
        <v>5</v>
      </c>
      <c r="C44" s="622" t="s">
        <v>81</v>
      </c>
      <c r="D44" s="386"/>
      <c r="E44" s="214"/>
      <c r="F44" s="45"/>
      <c r="G44" s="506"/>
      <c r="H44" s="1004" t="s">
        <v>413</v>
      </c>
      <c r="I44" s="237"/>
      <c r="J44" s="237"/>
      <c r="K44" s="237"/>
      <c r="L44" s="293"/>
      <c r="M44" s="293"/>
      <c r="N44" s="293"/>
    </row>
    <row r="45" spans="1:21" s="618" customFormat="1">
      <c r="A45" s="41" t="s">
        <v>28</v>
      </c>
      <c r="B45" s="39">
        <f>B44</f>
        <v>5</v>
      </c>
      <c r="C45" s="622" t="s">
        <v>18</v>
      </c>
      <c r="D45" s="63" t="s">
        <v>36</v>
      </c>
      <c r="E45" s="625">
        <f>E42</f>
        <v>0.5</v>
      </c>
      <c r="F45" s="45" t="s">
        <v>18</v>
      </c>
      <c r="G45" s="505" t="s">
        <v>20</v>
      </c>
      <c r="I45" s="466"/>
      <c r="J45" s="466"/>
      <c r="K45" s="466"/>
      <c r="L45" s="466"/>
      <c r="M45" s="466"/>
      <c r="N45" s="466"/>
    </row>
    <row r="46" spans="1:21" s="618" customFormat="1">
      <c r="A46" s="435"/>
      <c r="B46" s="490"/>
      <c r="C46" s="490"/>
      <c r="D46" s="428"/>
      <c r="E46" s="501"/>
      <c r="F46" s="493"/>
      <c r="G46" s="11"/>
      <c r="I46" s="11"/>
      <c r="J46" s="619"/>
      <c r="K46" s="619"/>
    </row>
    <row r="47" spans="1:21" s="618" customFormat="1">
      <c r="A47" s="435" t="s">
        <v>74</v>
      </c>
      <c r="B47" s="37"/>
      <c r="C47" s="621"/>
      <c r="D47" s="435" t="s">
        <v>74</v>
      </c>
      <c r="E47" s="47"/>
      <c r="F47" s="45"/>
      <c r="G47" s="11" t="s">
        <v>20</v>
      </c>
      <c r="H47" s="11"/>
      <c r="I47" s="11"/>
      <c r="J47" s="11"/>
      <c r="K47" s="619"/>
    </row>
    <row r="48" spans="1:21" s="618" customFormat="1" ht="24">
      <c r="A48" s="41" t="s">
        <v>14</v>
      </c>
      <c r="B48" s="38">
        <v>0.01</v>
      </c>
      <c r="C48" s="621"/>
      <c r="D48" s="317" t="s">
        <v>357</v>
      </c>
      <c r="E48" s="37">
        <v>0.33</v>
      </c>
      <c r="F48" s="302" t="s">
        <v>43</v>
      </c>
      <c r="G48" s="998" t="s">
        <v>72</v>
      </c>
      <c r="H48" s="803" t="s">
        <v>432</v>
      </c>
      <c r="I48" s="954"/>
      <c r="J48" s="997"/>
      <c r="K48" s="875"/>
      <c r="L48" s="902"/>
      <c r="M48" s="619"/>
      <c r="N48" s="619"/>
      <c r="O48" s="619"/>
      <c r="P48" s="619"/>
      <c r="Q48" s="619"/>
      <c r="R48" s="619"/>
      <c r="S48" s="619"/>
      <c r="T48" s="619"/>
      <c r="U48" s="619"/>
    </row>
    <row r="49" spans="1:25" s="618" customFormat="1">
      <c r="A49" s="41" t="s">
        <v>104</v>
      </c>
      <c r="B49" s="725"/>
      <c r="C49" s="621" t="s">
        <v>15</v>
      </c>
      <c r="D49" s="63" t="s">
        <v>16</v>
      </c>
      <c r="E49" s="625">
        <f>E48*B48*B49</f>
        <v>0</v>
      </c>
      <c r="F49" s="45" t="s">
        <v>18</v>
      </c>
      <c r="G49" s="619"/>
      <c r="H49" s="445" t="s">
        <v>452</v>
      </c>
      <c r="I49" s="119"/>
      <c r="J49" s="119"/>
      <c r="K49" s="119"/>
      <c r="L49" s="120"/>
    </row>
    <row r="50" spans="1:25" s="618" customFormat="1">
      <c r="A50" s="32" t="s">
        <v>42</v>
      </c>
      <c r="B50"/>
      <c r="C50" s="621" t="s">
        <v>41</v>
      </c>
      <c r="D50" s="63" t="s">
        <v>17</v>
      </c>
      <c r="E50" s="625">
        <f>B54</f>
        <v>0</v>
      </c>
      <c r="F50" s="45" t="s">
        <v>18</v>
      </c>
      <c r="G50" s="619" t="s">
        <v>20</v>
      </c>
      <c r="H50" s="619"/>
      <c r="I50" s="11"/>
      <c r="J50" s="11"/>
      <c r="K50" s="11"/>
      <c r="L50"/>
      <c r="M50"/>
      <c r="N50"/>
      <c r="O50"/>
      <c r="P50"/>
      <c r="Q50"/>
      <c r="R50"/>
      <c r="S50"/>
      <c r="T50"/>
      <c r="U50"/>
    </row>
    <row r="51" spans="1:25" s="618" customFormat="1" ht="24">
      <c r="A51" s="31" t="s">
        <v>239</v>
      </c>
      <c r="B51" s="87">
        <f>E48*100</f>
        <v>33</v>
      </c>
      <c r="C51" s="621" t="s">
        <v>43</v>
      </c>
      <c r="D51" s="34" t="s">
        <v>57</v>
      </c>
      <c r="E51" s="38">
        <f>E$15</f>
        <v>0.2</v>
      </c>
      <c r="F51" s="35" t="s">
        <v>20</v>
      </c>
      <c r="G51" s="619"/>
      <c r="H51" s="602"/>
      <c r="I51"/>
      <c r="J51"/>
      <c r="K51"/>
      <c r="L51"/>
      <c r="M51"/>
      <c r="N51"/>
      <c r="O51"/>
      <c r="P51"/>
      <c r="Q51"/>
      <c r="R51"/>
      <c r="S51"/>
      <c r="T51"/>
      <c r="U51"/>
    </row>
    <row r="52" spans="1:25" s="618" customFormat="1">
      <c r="A52" s="41" t="s">
        <v>35</v>
      </c>
      <c r="B52" s="1129">
        <f>B51*B48*B49</f>
        <v>0</v>
      </c>
      <c r="C52" s="621" t="s">
        <v>18</v>
      </c>
      <c r="D52" s="63" t="s">
        <v>27</v>
      </c>
      <c r="E52" s="625">
        <f>E50*E51</f>
        <v>0</v>
      </c>
      <c r="F52" s="45" t="s">
        <v>18</v>
      </c>
      <c r="G52"/>
      <c r="H52" s="346"/>
      <c r="I52"/>
      <c r="J52"/>
      <c r="K52"/>
      <c r="L52"/>
      <c r="M52"/>
      <c r="N52"/>
      <c r="O52"/>
      <c r="P52"/>
      <c r="Q52"/>
      <c r="R52"/>
      <c r="S52"/>
      <c r="T52"/>
      <c r="U52"/>
    </row>
    <row r="53" spans="1:25" s="619" customFormat="1" ht="24">
      <c r="A53" s="32" t="s">
        <v>120</v>
      </c>
      <c r="B53" s="37">
        <v>21.8</v>
      </c>
      <c r="C53" s="621" t="s">
        <v>43</v>
      </c>
      <c r="D53" s="70"/>
      <c r="E53" s="117"/>
      <c r="F53" s="109"/>
      <c r="G53"/>
      <c r="H53" s="416"/>
      <c r="J53"/>
      <c r="K53"/>
      <c r="L53"/>
      <c r="M53"/>
      <c r="N53"/>
      <c r="O53"/>
      <c r="P53"/>
      <c r="Q53"/>
      <c r="R53"/>
      <c r="S53"/>
      <c r="T53"/>
      <c r="U53"/>
      <c r="V53" s="618"/>
      <c r="W53" s="618"/>
      <c r="X53" s="618"/>
      <c r="Y53" s="618"/>
    </row>
    <row r="54" spans="1:25" s="618" customFormat="1">
      <c r="A54" s="41" t="s">
        <v>17</v>
      </c>
      <c r="B54" s="39">
        <f>B53*B48*B49</f>
        <v>0</v>
      </c>
      <c r="C54" s="621" t="s">
        <v>18</v>
      </c>
      <c r="D54" s="734"/>
      <c r="G54"/>
      <c r="H54" s="416"/>
      <c r="J54"/>
      <c r="K54"/>
      <c r="L54"/>
      <c r="M54"/>
      <c r="N54"/>
      <c r="O54"/>
      <c r="P54"/>
      <c r="Q54"/>
      <c r="R54"/>
      <c r="S54"/>
      <c r="T54"/>
      <c r="U54"/>
      <c r="V54" s="619"/>
      <c r="W54" s="619"/>
      <c r="X54" s="619"/>
      <c r="Y54" s="619"/>
    </row>
    <row r="55" spans="1:25" ht="12.75" customHeight="1">
      <c r="A55" s="41" t="s">
        <v>28</v>
      </c>
      <c r="B55" s="39">
        <f>B52+B54</f>
        <v>0</v>
      </c>
      <c r="C55" s="621" t="s">
        <v>18</v>
      </c>
      <c r="D55" s="63" t="s">
        <v>36</v>
      </c>
      <c r="E55" s="625">
        <f>E49+E52</f>
        <v>0</v>
      </c>
      <c r="F55" s="45" t="s">
        <v>18</v>
      </c>
      <c r="V55" s="618"/>
      <c r="W55" s="618"/>
      <c r="X55" s="618"/>
      <c r="Y55" s="618"/>
    </row>
    <row r="56" spans="1:25">
      <c r="A56" s="54"/>
      <c r="B56" s="37"/>
      <c r="C56" s="621"/>
      <c r="D56" s="70"/>
      <c r="E56" s="47"/>
      <c r="F56" s="45"/>
    </row>
    <row r="57" spans="1:25">
      <c r="A57" s="33" t="s">
        <v>12</v>
      </c>
      <c r="B57" s="37"/>
      <c r="C57" s="621"/>
      <c r="D57" s="68" t="s">
        <v>12</v>
      </c>
      <c r="E57" s="47"/>
      <c r="F57" s="45"/>
      <c r="H57" s="618"/>
    </row>
    <row r="58" spans="1:25">
      <c r="A58" s="44" t="s">
        <v>14</v>
      </c>
      <c r="B58" s="38">
        <v>0.01</v>
      </c>
      <c r="C58" s="621"/>
      <c r="D58" s="63" t="s">
        <v>35</v>
      </c>
      <c r="E58" s="682">
        <f>B62</f>
        <v>1.7934999999999999</v>
      </c>
      <c r="F58" s="683" t="s">
        <v>18</v>
      </c>
      <c r="G58" s="618"/>
    </row>
    <row r="59" spans="1:25">
      <c r="A59" s="41" t="s">
        <v>242</v>
      </c>
      <c r="B59" s="679">
        <v>5</v>
      </c>
      <c r="C59" s="680" t="s">
        <v>15</v>
      </c>
      <c r="D59" s="684" t="s">
        <v>25</v>
      </c>
      <c r="E59" s="685">
        <f>E$16</f>
        <v>0.1</v>
      </c>
      <c r="F59" s="686" t="s">
        <v>20</v>
      </c>
      <c r="G59" s="618"/>
      <c r="H59" s="1050" t="s">
        <v>418</v>
      </c>
    </row>
    <row r="60" spans="1:25">
      <c r="A60" s="30" t="s">
        <v>42</v>
      </c>
      <c r="B60" s="1346" t="s">
        <v>41</v>
      </c>
      <c r="C60" s="1355"/>
      <c r="D60" s="687" t="s">
        <v>16</v>
      </c>
      <c r="E60" s="682">
        <f>E58*E59</f>
        <v>0.17935000000000001</v>
      </c>
      <c r="F60" s="683" t="s">
        <v>18</v>
      </c>
      <c r="G60" s="618"/>
    </row>
    <row r="61" spans="1:25">
      <c r="A61" s="32" t="s">
        <v>243</v>
      </c>
      <c r="B61" s="679">
        <v>35.869999999999997</v>
      </c>
      <c r="C61" s="621" t="s">
        <v>221</v>
      </c>
      <c r="D61" s="687" t="s">
        <v>17</v>
      </c>
      <c r="E61" s="682">
        <f>B64</f>
        <v>0.96400000000000008</v>
      </c>
      <c r="F61" s="683" t="s">
        <v>18</v>
      </c>
    </row>
    <row r="62" spans="1:25">
      <c r="A62" s="41" t="s">
        <v>35</v>
      </c>
      <c r="B62" s="681">
        <f>B61*B58*B59</f>
        <v>1.7934999999999999</v>
      </c>
      <c r="C62" s="621" t="s">
        <v>18</v>
      </c>
      <c r="D62" s="684" t="s">
        <v>57</v>
      </c>
      <c r="E62" s="685">
        <f>E$15</f>
        <v>0.2</v>
      </c>
      <c r="F62" s="35"/>
    </row>
    <row r="63" spans="1:25">
      <c r="A63" s="41" t="s">
        <v>244</v>
      </c>
      <c r="B63" s="679">
        <v>19.28</v>
      </c>
      <c r="C63" s="621" t="s">
        <v>221</v>
      </c>
      <c r="D63" s="687" t="s">
        <v>27</v>
      </c>
      <c r="E63" s="682">
        <f>E61*E62</f>
        <v>0.19280000000000003</v>
      </c>
      <c r="F63" s="683" t="s">
        <v>18</v>
      </c>
    </row>
    <row r="64" spans="1:25">
      <c r="A64" s="41" t="s">
        <v>17</v>
      </c>
      <c r="B64" s="682">
        <f>B63*B59*B58</f>
        <v>0.96400000000000008</v>
      </c>
      <c r="C64" s="621" t="s">
        <v>81</v>
      </c>
      <c r="D64" s="63"/>
      <c r="E64" s="625"/>
      <c r="F64" s="45"/>
    </row>
    <row r="65" spans="1:21">
      <c r="A65" s="41" t="s">
        <v>28</v>
      </c>
      <c r="B65" s="681">
        <f>B62+B64</f>
        <v>2.7574999999999998</v>
      </c>
      <c r="C65" s="680" t="s">
        <v>18</v>
      </c>
      <c r="D65" s="687" t="s">
        <v>36</v>
      </c>
      <c r="E65" s="682">
        <f>E60+E63</f>
        <v>0.37215000000000004</v>
      </c>
      <c r="F65" s="683" t="s">
        <v>18</v>
      </c>
    </row>
    <row r="66" spans="1:21">
      <c r="A66" s="54"/>
      <c r="B66" s="37"/>
      <c r="C66" s="621"/>
      <c r="D66" s="70"/>
      <c r="E66" s="47"/>
      <c r="F66" s="45"/>
    </row>
    <row r="67" spans="1:21">
      <c r="A67" s="33" t="s">
        <v>13</v>
      </c>
      <c r="B67" s="37"/>
      <c r="C67" s="621"/>
      <c r="D67" s="68" t="s">
        <v>13</v>
      </c>
      <c r="E67" s="47"/>
      <c r="F67" s="45"/>
    </row>
    <row r="68" spans="1:21" ht="12.75" customHeight="1">
      <c r="A68" s="32" t="s">
        <v>70</v>
      </c>
      <c r="B68" s="39">
        <f>B45+B55+B65</f>
        <v>7.7575000000000003</v>
      </c>
      <c r="C68" s="621" t="s">
        <v>18</v>
      </c>
      <c r="D68" s="64" t="s">
        <v>38</v>
      </c>
      <c r="E68" s="625">
        <f>E45+E55+E65</f>
        <v>0.87214999999999998</v>
      </c>
      <c r="F68" s="45" t="s">
        <v>18</v>
      </c>
      <c r="G68" s="618"/>
      <c r="H68" s="1277"/>
      <c r="I68" s="1232"/>
      <c r="J68" s="1232"/>
      <c r="K68" s="1232"/>
      <c r="L68" s="1232"/>
      <c r="M68" s="1232"/>
      <c r="N68" s="1232"/>
      <c r="O68" s="1232"/>
      <c r="P68" s="1232"/>
      <c r="Q68" s="1232"/>
      <c r="R68" s="1232"/>
      <c r="S68" s="1232"/>
      <c r="T68" s="1232"/>
      <c r="U68" s="1232"/>
    </row>
    <row r="69" spans="1:21" ht="36" customHeight="1">
      <c r="A69" s="630" t="s">
        <v>71</v>
      </c>
      <c r="B69" s="508"/>
      <c r="C69" s="621" t="s">
        <v>18</v>
      </c>
      <c r="D69" s="64" t="s">
        <v>47</v>
      </c>
      <c r="E69" s="508"/>
      <c r="F69" s="45" t="s">
        <v>18</v>
      </c>
      <c r="H69" s="1232"/>
      <c r="I69" s="1232"/>
      <c r="J69" s="1232"/>
      <c r="K69" s="1232"/>
      <c r="L69" s="1232"/>
      <c r="M69" s="1232"/>
      <c r="N69" s="1232"/>
      <c r="O69" s="1232"/>
      <c r="P69" s="1232"/>
      <c r="Q69" s="1232"/>
      <c r="R69" s="1232"/>
      <c r="S69" s="1232"/>
      <c r="T69" s="1232"/>
      <c r="U69" s="1232"/>
    </row>
    <row r="70" spans="1:21">
      <c r="A70" s="165"/>
      <c r="B70" s="625"/>
      <c r="C70" s="622"/>
      <c r="D70" s="165"/>
      <c r="E70" s="625"/>
      <c r="F70" s="45"/>
      <c r="H70" s="1232"/>
      <c r="I70" s="1232"/>
      <c r="J70" s="1232"/>
      <c r="K70" s="1232"/>
      <c r="L70" s="1232"/>
      <c r="M70" s="1232"/>
      <c r="N70" s="1232"/>
      <c r="O70" s="1232"/>
      <c r="P70" s="1232"/>
      <c r="Q70" s="1232"/>
      <c r="R70" s="1232"/>
      <c r="S70" s="1232"/>
      <c r="T70" s="1232"/>
      <c r="U70" s="1232"/>
    </row>
    <row r="71" spans="1:21">
      <c r="B71" s="43"/>
      <c r="C71" s="75"/>
      <c r="D71" s="75"/>
      <c r="E71" s="43"/>
      <c r="F71" s="43"/>
      <c r="H71" s="1232"/>
      <c r="I71" s="1232"/>
      <c r="J71" s="1232"/>
      <c r="K71" s="1232"/>
      <c r="L71" s="1232"/>
      <c r="M71" s="1232"/>
      <c r="N71" s="1232"/>
      <c r="O71" s="1232"/>
      <c r="P71" s="1232"/>
      <c r="Q71" s="1232"/>
      <c r="R71" s="1232"/>
      <c r="S71" s="1232"/>
      <c r="T71" s="1232"/>
      <c r="U71" s="1232"/>
    </row>
    <row r="72" spans="1:21" ht="74.25">
      <c r="A72" s="178" t="s">
        <v>161</v>
      </c>
      <c r="C72" s="75"/>
      <c r="D72" s="78" t="s">
        <v>20</v>
      </c>
      <c r="E72" s="43"/>
      <c r="F72" s="43"/>
      <c r="H72" s="445"/>
    </row>
    <row r="73" spans="1:21">
      <c r="A73" s="178" t="s">
        <v>358</v>
      </c>
      <c r="C73" s="75"/>
      <c r="D73" s="78" t="s">
        <v>20</v>
      </c>
      <c r="E73" s="43" t="s">
        <v>20</v>
      </c>
      <c r="F73" s="43"/>
      <c r="H73" s="445"/>
    </row>
    <row r="74" spans="1:21" ht="49.5">
      <c r="A74" s="178" t="s">
        <v>359</v>
      </c>
      <c r="B74" s="78"/>
      <c r="C74" s="75"/>
      <c r="D74" s="78" t="s">
        <v>20</v>
      </c>
      <c r="E74" s="43"/>
      <c r="F74" s="43"/>
    </row>
    <row r="75" spans="1:21" ht="49.5">
      <c r="A75" s="178" t="s">
        <v>245</v>
      </c>
      <c r="B75" s="43"/>
      <c r="C75" s="13"/>
      <c r="D75" s="43"/>
      <c r="E75" s="43"/>
      <c r="F75" s="43"/>
      <c r="G75" s="11"/>
      <c r="H75" s="445"/>
      <c r="M75" s="623"/>
      <c r="N75" s="620"/>
      <c r="O75" s="618"/>
      <c r="P75" s="618"/>
      <c r="Q75" s="618"/>
      <c r="R75" s="618"/>
      <c r="S75" s="618"/>
      <c r="T75" s="618"/>
      <c r="U75" s="618"/>
    </row>
    <row r="76" spans="1:21" ht="24.75">
      <c r="A76" s="167" t="s">
        <v>240</v>
      </c>
      <c r="B76" s="43"/>
      <c r="C76" s="13"/>
      <c r="D76" s="43"/>
      <c r="E76" s="43"/>
      <c r="F76" s="43"/>
      <c r="G76" s="11"/>
      <c r="M76" s="623"/>
      <c r="N76" s="620"/>
      <c r="O76" s="618"/>
      <c r="P76" s="618"/>
      <c r="Q76" s="618"/>
      <c r="R76" s="618"/>
      <c r="S76" s="618"/>
      <c r="T76" s="618"/>
      <c r="U76" s="618"/>
    </row>
    <row r="77" spans="1:21" ht="33">
      <c r="A77" s="178" t="s">
        <v>241</v>
      </c>
      <c r="M77" s="619"/>
      <c r="N77" s="619"/>
      <c r="O77" s="619"/>
      <c r="P77" s="619"/>
      <c r="Q77" s="619"/>
      <c r="R77" s="619"/>
      <c r="S77" s="619"/>
      <c r="T77" s="619"/>
      <c r="U77" s="619"/>
    </row>
    <row r="78" spans="1:21">
      <c r="M78" s="618"/>
      <c r="N78" s="618"/>
      <c r="O78" s="618"/>
      <c r="P78" s="618"/>
      <c r="Q78" s="618"/>
      <c r="R78" s="618"/>
      <c r="S78" s="618"/>
      <c r="T78" s="618"/>
      <c r="U78" s="618"/>
    </row>
  </sheetData>
  <mergeCells count="5">
    <mergeCell ref="B4:D4"/>
    <mergeCell ref="B5:C5"/>
    <mergeCell ref="B6:C6"/>
    <mergeCell ref="E23:F23"/>
    <mergeCell ref="B60:C60"/>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U281"/>
  <sheetViews>
    <sheetView workbookViewId="0"/>
  </sheetViews>
  <sheetFormatPr baseColWidth="10" defaultRowHeight="12.75"/>
  <cols>
    <col min="1" max="1" width="30.5703125" style="917" customWidth="1"/>
    <col min="2" max="2" width="14.42578125" style="917" customWidth="1"/>
    <col min="3" max="3" width="17.28515625" style="917" customWidth="1"/>
    <col min="4" max="4" width="28.7109375" style="917" customWidth="1"/>
    <col min="5" max="5" width="15" style="924" customWidth="1"/>
    <col min="6" max="6" width="15" style="917" customWidth="1"/>
    <col min="7" max="7" width="5.5703125" style="917" customWidth="1"/>
    <col min="8" max="8" width="21" style="917" customWidth="1"/>
    <col min="9" max="9" width="11.42578125" style="917" customWidth="1"/>
    <col min="10" max="11" width="11.42578125" style="917"/>
    <col min="12" max="12" width="32.140625" style="917" customWidth="1"/>
    <col min="13" max="13" width="11.42578125" style="917" customWidth="1"/>
    <col min="14" max="256" width="11.42578125" style="917"/>
    <col min="257" max="257" width="29.140625" style="917" customWidth="1"/>
    <col min="258" max="258" width="14.42578125" style="917" customWidth="1"/>
    <col min="259" max="259" width="17.28515625" style="917" customWidth="1"/>
    <col min="260" max="260" width="29" style="917" customWidth="1"/>
    <col min="261" max="261" width="14.85546875" style="917" customWidth="1"/>
    <col min="262" max="262" width="17.85546875" style="917" customWidth="1"/>
    <col min="263" max="263" width="6.5703125" style="917" customWidth="1"/>
    <col min="264" max="264" width="10.28515625" style="917" bestFit="1" customWidth="1"/>
    <col min="265" max="265" width="12.42578125" style="917" bestFit="1" customWidth="1"/>
    <col min="266" max="512" width="11.42578125" style="917"/>
    <col min="513" max="513" width="29.140625" style="917" customWidth="1"/>
    <col min="514" max="514" width="14.42578125" style="917" customWidth="1"/>
    <col min="515" max="515" width="17.28515625" style="917" customWidth="1"/>
    <col min="516" max="516" width="29" style="917" customWidth="1"/>
    <col min="517" max="517" width="14.85546875" style="917" customWidth="1"/>
    <col min="518" max="518" width="17.85546875" style="917" customWidth="1"/>
    <col min="519" max="519" width="6.5703125" style="917" customWidth="1"/>
    <col min="520" max="520" width="10.28515625" style="917" bestFit="1" customWidth="1"/>
    <col min="521" max="521" width="12.42578125" style="917" bestFit="1" customWidth="1"/>
    <col min="522" max="768" width="11.42578125" style="917"/>
    <col min="769" max="769" width="29.140625" style="917" customWidth="1"/>
    <col min="770" max="770" width="14.42578125" style="917" customWidth="1"/>
    <col min="771" max="771" width="17.28515625" style="917" customWidth="1"/>
    <col min="772" max="772" width="29" style="917" customWidth="1"/>
    <col min="773" max="773" width="14.85546875" style="917" customWidth="1"/>
    <col min="774" max="774" width="17.85546875" style="917" customWidth="1"/>
    <col min="775" max="775" width="6.5703125" style="917" customWidth="1"/>
    <col min="776" max="776" width="10.28515625" style="917" bestFit="1" customWidth="1"/>
    <col min="777" max="777" width="12.42578125" style="917" bestFit="1" customWidth="1"/>
    <col min="778" max="1024" width="11.42578125" style="917"/>
    <col min="1025" max="1025" width="29.140625" style="917" customWidth="1"/>
    <col min="1026" max="1026" width="14.42578125" style="917" customWidth="1"/>
    <col min="1027" max="1027" width="17.28515625" style="917" customWidth="1"/>
    <col min="1028" max="1028" width="29" style="917" customWidth="1"/>
    <col min="1029" max="1029" width="14.85546875" style="917" customWidth="1"/>
    <col min="1030" max="1030" width="17.85546875" style="917" customWidth="1"/>
    <col min="1031" max="1031" width="6.5703125" style="917" customWidth="1"/>
    <col min="1032" max="1032" width="10.28515625" style="917" bestFit="1" customWidth="1"/>
    <col min="1033" max="1033" width="12.42578125" style="917" bestFit="1" customWidth="1"/>
    <col min="1034" max="1280" width="11.42578125" style="917"/>
    <col min="1281" max="1281" width="29.140625" style="917" customWidth="1"/>
    <col min="1282" max="1282" width="14.42578125" style="917" customWidth="1"/>
    <col min="1283" max="1283" width="17.28515625" style="917" customWidth="1"/>
    <col min="1284" max="1284" width="29" style="917" customWidth="1"/>
    <col min="1285" max="1285" width="14.85546875" style="917" customWidth="1"/>
    <col min="1286" max="1286" width="17.85546875" style="917" customWidth="1"/>
    <col min="1287" max="1287" width="6.5703125" style="917" customWidth="1"/>
    <col min="1288" max="1288" width="10.28515625" style="917" bestFit="1" customWidth="1"/>
    <col min="1289" max="1289" width="12.42578125" style="917" bestFit="1" customWidth="1"/>
    <col min="1290" max="1536" width="11.42578125" style="917"/>
    <col min="1537" max="1537" width="29.140625" style="917" customWidth="1"/>
    <col min="1538" max="1538" width="14.42578125" style="917" customWidth="1"/>
    <col min="1539" max="1539" width="17.28515625" style="917" customWidth="1"/>
    <col min="1540" max="1540" width="29" style="917" customWidth="1"/>
    <col min="1541" max="1541" width="14.85546875" style="917" customWidth="1"/>
    <col min="1542" max="1542" width="17.85546875" style="917" customWidth="1"/>
    <col min="1543" max="1543" width="6.5703125" style="917" customWidth="1"/>
    <col min="1544" max="1544" width="10.28515625" style="917" bestFit="1" customWidth="1"/>
    <col min="1545" max="1545" width="12.42578125" style="917" bestFit="1" customWidth="1"/>
    <col min="1546" max="1792" width="11.42578125" style="917"/>
    <col min="1793" max="1793" width="29.140625" style="917" customWidth="1"/>
    <col min="1794" max="1794" width="14.42578125" style="917" customWidth="1"/>
    <col min="1795" max="1795" width="17.28515625" style="917" customWidth="1"/>
    <col min="1796" max="1796" width="29" style="917" customWidth="1"/>
    <col min="1797" max="1797" width="14.85546875" style="917" customWidth="1"/>
    <col min="1798" max="1798" width="17.85546875" style="917" customWidth="1"/>
    <col min="1799" max="1799" width="6.5703125" style="917" customWidth="1"/>
    <col min="1800" max="1800" width="10.28515625" style="917" bestFit="1" customWidth="1"/>
    <col min="1801" max="1801" width="12.42578125" style="917" bestFit="1" customWidth="1"/>
    <col min="1802" max="2048" width="11.42578125" style="917"/>
    <col min="2049" max="2049" width="29.140625" style="917" customWidth="1"/>
    <col min="2050" max="2050" width="14.42578125" style="917" customWidth="1"/>
    <col min="2051" max="2051" width="17.28515625" style="917" customWidth="1"/>
    <col min="2052" max="2052" width="29" style="917" customWidth="1"/>
    <col min="2053" max="2053" width="14.85546875" style="917" customWidth="1"/>
    <col min="2054" max="2054" width="17.85546875" style="917" customWidth="1"/>
    <col min="2055" max="2055" width="6.5703125" style="917" customWidth="1"/>
    <col min="2056" max="2056" width="10.28515625" style="917" bestFit="1" customWidth="1"/>
    <col min="2057" max="2057" width="12.42578125" style="917" bestFit="1" customWidth="1"/>
    <col min="2058" max="2304" width="11.42578125" style="917"/>
    <col min="2305" max="2305" width="29.140625" style="917" customWidth="1"/>
    <col min="2306" max="2306" width="14.42578125" style="917" customWidth="1"/>
    <col min="2307" max="2307" width="17.28515625" style="917" customWidth="1"/>
    <col min="2308" max="2308" width="29" style="917" customWidth="1"/>
    <col min="2309" max="2309" width="14.85546875" style="917" customWidth="1"/>
    <col min="2310" max="2310" width="17.85546875" style="917" customWidth="1"/>
    <col min="2311" max="2311" width="6.5703125" style="917" customWidth="1"/>
    <col min="2312" max="2312" width="10.28515625" style="917" bestFit="1" customWidth="1"/>
    <col min="2313" max="2313" width="12.42578125" style="917" bestFit="1" customWidth="1"/>
    <col min="2314" max="2560" width="11.42578125" style="917"/>
    <col min="2561" max="2561" width="29.140625" style="917" customWidth="1"/>
    <col min="2562" max="2562" width="14.42578125" style="917" customWidth="1"/>
    <col min="2563" max="2563" width="17.28515625" style="917" customWidth="1"/>
    <col min="2564" max="2564" width="29" style="917" customWidth="1"/>
    <col min="2565" max="2565" width="14.85546875" style="917" customWidth="1"/>
    <col min="2566" max="2566" width="17.85546875" style="917" customWidth="1"/>
    <col min="2567" max="2567" width="6.5703125" style="917" customWidth="1"/>
    <col min="2568" max="2568" width="10.28515625" style="917" bestFit="1" customWidth="1"/>
    <col min="2569" max="2569" width="12.42578125" style="917" bestFit="1" customWidth="1"/>
    <col min="2570" max="2816" width="11.42578125" style="917"/>
    <col min="2817" max="2817" width="29.140625" style="917" customWidth="1"/>
    <col min="2818" max="2818" width="14.42578125" style="917" customWidth="1"/>
    <col min="2819" max="2819" width="17.28515625" style="917" customWidth="1"/>
    <col min="2820" max="2820" width="29" style="917" customWidth="1"/>
    <col min="2821" max="2821" width="14.85546875" style="917" customWidth="1"/>
    <col min="2822" max="2822" width="17.85546875" style="917" customWidth="1"/>
    <col min="2823" max="2823" width="6.5703125" style="917" customWidth="1"/>
    <col min="2824" max="2824" width="10.28515625" style="917" bestFit="1" customWidth="1"/>
    <col min="2825" max="2825" width="12.42578125" style="917" bestFit="1" customWidth="1"/>
    <col min="2826" max="3072" width="11.42578125" style="917"/>
    <col min="3073" max="3073" width="29.140625" style="917" customWidth="1"/>
    <col min="3074" max="3074" width="14.42578125" style="917" customWidth="1"/>
    <col min="3075" max="3075" width="17.28515625" style="917" customWidth="1"/>
    <col min="3076" max="3076" width="29" style="917" customWidth="1"/>
    <col min="3077" max="3077" width="14.85546875" style="917" customWidth="1"/>
    <col min="3078" max="3078" width="17.85546875" style="917" customWidth="1"/>
    <col min="3079" max="3079" width="6.5703125" style="917" customWidth="1"/>
    <col min="3080" max="3080" width="10.28515625" style="917" bestFit="1" customWidth="1"/>
    <col min="3081" max="3081" width="12.42578125" style="917" bestFit="1" customWidth="1"/>
    <col min="3082" max="3328" width="11.42578125" style="917"/>
    <col min="3329" max="3329" width="29.140625" style="917" customWidth="1"/>
    <col min="3330" max="3330" width="14.42578125" style="917" customWidth="1"/>
    <col min="3331" max="3331" width="17.28515625" style="917" customWidth="1"/>
    <col min="3332" max="3332" width="29" style="917" customWidth="1"/>
    <col min="3333" max="3333" width="14.85546875" style="917" customWidth="1"/>
    <col min="3334" max="3334" width="17.85546875" style="917" customWidth="1"/>
    <col min="3335" max="3335" width="6.5703125" style="917" customWidth="1"/>
    <col min="3336" max="3336" width="10.28515625" style="917" bestFit="1" customWidth="1"/>
    <col min="3337" max="3337" width="12.42578125" style="917" bestFit="1" customWidth="1"/>
    <col min="3338" max="3584" width="11.42578125" style="917"/>
    <col min="3585" max="3585" width="29.140625" style="917" customWidth="1"/>
    <col min="3586" max="3586" width="14.42578125" style="917" customWidth="1"/>
    <col min="3587" max="3587" width="17.28515625" style="917" customWidth="1"/>
    <col min="3588" max="3588" width="29" style="917" customWidth="1"/>
    <col min="3589" max="3589" width="14.85546875" style="917" customWidth="1"/>
    <col min="3590" max="3590" width="17.85546875" style="917" customWidth="1"/>
    <col min="3591" max="3591" width="6.5703125" style="917" customWidth="1"/>
    <col min="3592" max="3592" width="10.28515625" style="917" bestFit="1" customWidth="1"/>
    <col min="3593" max="3593" width="12.42578125" style="917" bestFit="1" customWidth="1"/>
    <col min="3594" max="3840" width="11.42578125" style="917"/>
    <col min="3841" max="3841" width="29.140625" style="917" customWidth="1"/>
    <col min="3842" max="3842" width="14.42578125" style="917" customWidth="1"/>
    <col min="3843" max="3843" width="17.28515625" style="917" customWidth="1"/>
    <col min="3844" max="3844" width="29" style="917" customWidth="1"/>
    <col min="3845" max="3845" width="14.85546875" style="917" customWidth="1"/>
    <col min="3846" max="3846" width="17.85546875" style="917" customWidth="1"/>
    <col min="3847" max="3847" width="6.5703125" style="917" customWidth="1"/>
    <col min="3848" max="3848" width="10.28515625" style="917" bestFit="1" customWidth="1"/>
    <col min="3849" max="3849" width="12.42578125" style="917" bestFit="1" customWidth="1"/>
    <col min="3850" max="4096" width="11.42578125" style="917"/>
    <col min="4097" max="4097" width="29.140625" style="917" customWidth="1"/>
    <col min="4098" max="4098" width="14.42578125" style="917" customWidth="1"/>
    <col min="4099" max="4099" width="17.28515625" style="917" customWidth="1"/>
    <col min="4100" max="4100" width="29" style="917" customWidth="1"/>
    <col min="4101" max="4101" width="14.85546875" style="917" customWidth="1"/>
    <col min="4102" max="4102" width="17.85546875" style="917" customWidth="1"/>
    <col min="4103" max="4103" width="6.5703125" style="917" customWidth="1"/>
    <col min="4104" max="4104" width="10.28515625" style="917" bestFit="1" customWidth="1"/>
    <col min="4105" max="4105" width="12.42578125" style="917" bestFit="1" customWidth="1"/>
    <col min="4106" max="4352" width="11.42578125" style="917"/>
    <col min="4353" max="4353" width="29.140625" style="917" customWidth="1"/>
    <col min="4354" max="4354" width="14.42578125" style="917" customWidth="1"/>
    <col min="4355" max="4355" width="17.28515625" style="917" customWidth="1"/>
    <col min="4356" max="4356" width="29" style="917" customWidth="1"/>
    <col min="4357" max="4357" width="14.85546875" style="917" customWidth="1"/>
    <col min="4358" max="4358" width="17.85546875" style="917" customWidth="1"/>
    <col min="4359" max="4359" width="6.5703125" style="917" customWidth="1"/>
    <col min="4360" max="4360" width="10.28515625" style="917" bestFit="1" customWidth="1"/>
    <col min="4361" max="4361" width="12.42578125" style="917" bestFit="1" customWidth="1"/>
    <col min="4362" max="4608" width="11.42578125" style="917"/>
    <col min="4609" max="4609" width="29.140625" style="917" customWidth="1"/>
    <col min="4610" max="4610" width="14.42578125" style="917" customWidth="1"/>
    <col min="4611" max="4611" width="17.28515625" style="917" customWidth="1"/>
    <col min="4612" max="4612" width="29" style="917" customWidth="1"/>
    <col min="4613" max="4613" width="14.85546875" style="917" customWidth="1"/>
    <col min="4614" max="4614" width="17.85546875" style="917" customWidth="1"/>
    <col min="4615" max="4615" width="6.5703125" style="917" customWidth="1"/>
    <col min="4616" max="4616" width="10.28515625" style="917" bestFit="1" customWidth="1"/>
    <col min="4617" max="4617" width="12.42578125" style="917" bestFit="1" customWidth="1"/>
    <col min="4618" max="4864" width="11.42578125" style="917"/>
    <col min="4865" max="4865" width="29.140625" style="917" customWidth="1"/>
    <col min="4866" max="4866" width="14.42578125" style="917" customWidth="1"/>
    <col min="4867" max="4867" width="17.28515625" style="917" customWidth="1"/>
    <col min="4868" max="4868" width="29" style="917" customWidth="1"/>
    <col min="4869" max="4869" width="14.85546875" style="917" customWidth="1"/>
    <col min="4870" max="4870" width="17.85546875" style="917" customWidth="1"/>
    <col min="4871" max="4871" width="6.5703125" style="917" customWidth="1"/>
    <col min="4872" max="4872" width="10.28515625" style="917" bestFit="1" customWidth="1"/>
    <col min="4873" max="4873" width="12.42578125" style="917" bestFit="1" customWidth="1"/>
    <col min="4874" max="5120" width="11.42578125" style="917"/>
    <col min="5121" max="5121" width="29.140625" style="917" customWidth="1"/>
    <col min="5122" max="5122" width="14.42578125" style="917" customWidth="1"/>
    <col min="5123" max="5123" width="17.28515625" style="917" customWidth="1"/>
    <col min="5124" max="5124" width="29" style="917" customWidth="1"/>
    <col min="5125" max="5125" width="14.85546875" style="917" customWidth="1"/>
    <col min="5126" max="5126" width="17.85546875" style="917" customWidth="1"/>
    <col min="5127" max="5127" width="6.5703125" style="917" customWidth="1"/>
    <col min="5128" max="5128" width="10.28515625" style="917" bestFit="1" customWidth="1"/>
    <col min="5129" max="5129" width="12.42578125" style="917" bestFit="1" customWidth="1"/>
    <col min="5130" max="5376" width="11.42578125" style="917"/>
    <col min="5377" max="5377" width="29.140625" style="917" customWidth="1"/>
    <col min="5378" max="5378" width="14.42578125" style="917" customWidth="1"/>
    <col min="5379" max="5379" width="17.28515625" style="917" customWidth="1"/>
    <col min="5380" max="5380" width="29" style="917" customWidth="1"/>
    <col min="5381" max="5381" width="14.85546875" style="917" customWidth="1"/>
    <col min="5382" max="5382" width="17.85546875" style="917" customWidth="1"/>
    <col min="5383" max="5383" width="6.5703125" style="917" customWidth="1"/>
    <col min="5384" max="5384" width="10.28515625" style="917" bestFit="1" customWidth="1"/>
    <col min="5385" max="5385" width="12.42578125" style="917" bestFit="1" customWidth="1"/>
    <col min="5386" max="5632" width="11.42578125" style="917"/>
    <col min="5633" max="5633" width="29.140625" style="917" customWidth="1"/>
    <col min="5634" max="5634" width="14.42578125" style="917" customWidth="1"/>
    <col min="5635" max="5635" width="17.28515625" style="917" customWidth="1"/>
    <col min="5636" max="5636" width="29" style="917" customWidth="1"/>
    <col min="5637" max="5637" width="14.85546875" style="917" customWidth="1"/>
    <col min="5638" max="5638" width="17.85546875" style="917" customWidth="1"/>
    <col min="5639" max="5639" width="6.5703125" style="917" customWidth="1"/>
    <col min="5640" max="5640" width="10.28515625" style="917" bestFit="1" customWidth="1"/>
    <col min="5641" max="5641" width="12.42578125" style="917" bestFit="1" customWidth="1"/>
    <col min="5642" max="5888" width="11.42578125" style="917"/>
    <col min="5889" max="5889" width="29.140625" style="917" customWidth="1"/>
    <col min="5890" max="5890" width="14.42578125" style="917" customWidth="1"/>
    <col min="5891" max="5891" width="17.28515625" style="917" customWidth="1"/>
    <col min="5892" max="5892" width="29" style="917" customWidth="1"/>
    <col min="5893" max="5893" width="14.85546875" style="917" customWidth="1"/>
    <col min="5894" max="5894" width="17.85546875" style="917" customWidth="1"/>
    <col min="5895" max="5895" width="6.5703125" style="917" customWidth="1"/>
    <col min="5896" max="5896" width="10.28515625" style="917" bestFit="1" customWidth="1"/>
    <col min="5897" max="5897" width="12.42578125" style="917" bestFit="1" customWidth="1"/>
    <col min="5898" max="6144" width="11.42578125" style="917"/>
    <col min="6145" max="6145" width="29.140625" style="917" customWidth="1"/>
    <col min="6146" max="6146" width="14.42578125" style="917" customWidth="1"/>
    <col min="6147" max="6147" width="17.28515625" style="917" customWidth="1"/>
    <col min="6148" max="6148" width="29" style="917" customWidth="1"/>
    <col min="6149" max="6149" width="14.85546875" style="917" customWidth="1"/>
    <col min="6150" max="6150" width="17.85546875" style="917" customWidth="1"/>
    <col min="6151" max="6151" width="6.5703125" style="917" customWidth="1"/>
    <col min="6152" max="6152" width="10.28515625" style="917" bestFit="1" customWidth="1"/>
    <col min="6153" max="6153" width="12.42578125" style="917" bestFit="1" customWidth="1"/>
    <col min="6154" max="6400" width="11.42578125" style="917"/>
    <col min="6401" max="6401" width="29.140625" style="917" customWidth="1"/>
    <col min="6402" max="6402" width="14.42578125" style="917" customWidth="1"/>
    <col min="6403" max="6403" width="17.28515625" style="917" customWidth="1"/>
    <col min="6404" max="6404" width="29" style="917" customWidth="1"/>
    <col min="6405" max="6405" width="14.85546875" style="917" customWidth="1"/>
    <col min="6406" max="6406" width="17.85546875" style="917" customWidth="1"/>
    <col min="6407" max="6407" width="6.5703125" style="917" customWidth="1"/>
    <col min="6408" max="6408" width="10.28515625" style="917" bestFit="1" customWidth="1"/>
    <col min="6409" max="6409" width="12.42578125" style="917" bestFit="1" customWidth="1"/>
    <col min="6410" max="6656" width="11.42578125" style="917"/>
    <col min="6657" max="6657" width="29.140625" style="917" customWidth="1"/>
    <col min="6658" max="6658" width="14.42578125" style="917" customWidth="1"/>
    <col min="6659" max="6659" width="17.28515625" style="917" customWidth="1"/>
    <col min="6660" max="6660" width="29" style="917" customWidth="1"/>
    <col min="6661" max="6661" width="14.85546875" style="917" customWidth="1"/>
    <col min="6662" max="6662" width="17.85546875" style="917" customWidth="1"/>
    <col min="6663" max="6663" width="6.5703125" style="917" customWidth="1"/>
    <col min="6664" max="6664" width="10.28515625" style="917" bestFit="1" customWidth="1"/>
    <col min="6665" max="6665" width="12.42578125" style="917" bestFit="1" customWidth="1"/>
    <col min="6666" max="6912" width="11.42578125" style="917"/>
    <col min="6913" max="6913" width="29.140625" style="917" customWidth="1"/>
    <col min="6914" max="6914" width="14.42578125" style="917" customWidth="1"/>
    <col min="6915" max="6915" width="17.28515625" style="917" customWidth="1"/>
    <col min="6916" max="6916" width="29" style="917" customWidth="1"/>
    <col min="6917" max="6917" width="14.85546875" style="917" customWidth="1"/>
    <col min="6918" max="6918" width="17.85546875" style="917" customWidth="1"/>
    <col min="6919" max="6919" width="6.5703125" style="917" customWidth="1"/>
    <col min="6920" max="6920" width="10.28515625" style="917" bestFit="1" customWidth="1"/>
    <col min="6921" max="6921" width="12.42578125" style="917" bestFit="1" customWidth="1"/>
    <col min="6922" max="7168" width="11.42578125" style="917"/>
    <col min="7169" max="7169" width="29.140625" style="917" customWidth="1"/>
    <col min="7170" max="7170" width="14.42578125" style="917" customWidth="1"/>
    <col min="7171" max="7171" width="17.28515625" style="917" customWidth="1"/>
    <col min="7172" max="7172" width="29" style="917" customWidth="1"/>
    <col min="7173" max="7173" width="14.85546875" style="917" customWidth="1"/>
    <col min="7174" max="7174" width="17.85546875" style="917" customWidth="1"/>
    <col min="7175" max="7175" width="6.5703125" style="917" customWidth="1"/>
    <col min="7176" max="7176" width="10.28515625" style="917" bestFit="1" customWidth="1"/>
    <col min="7177" max="7177" width="12.42578125" style="917" bestFit="1" customWidth="1"/>
    <col min="7178" max="7424" width="11.42578125" style="917"/>
    <col min="7425" max="7425" width="29.140625" style="917" customWidth="1"/>
    <col min="7426" max="7426" width="14.42578125" style="917" customWidth="1"/>
    <col min="7427" max="7427" width="17.28515625" style="917" customWidth="1"/>
    <col min="7428" max="7428" width="29" style="917" customWidth="1"/>
    <col min="7429" max="7429" width="14.85546875" style="917" customWidth="1"/>
    <col min="7430" max="7430" width="17.85546875" style="917" customWidth="1"/>
    <col min="7431" max="7431" width="6.5703125" style="917" customWidth="1"/>
    <col min="7432" max="7432" width="10.28515625" style="917" bestFit="1" customWidth="1"/>
    <col min="7433" max="7433" width="12.42578125" style="917" bestFit="1" customWidth="1"/>
    <col min="7434" max="7680" width="11.42578125" style="917"/>
    <col min="7681" max="7681" width="29.140625" style="917" customWidth="1"/>
    <col min="7682" max="7682" width="14.42578125" style="917" customWidth="1"/>
    <col min="7683" max="7683" width="17.28515625" style="917" customWidth="1"/>
    <col min="7684" max="7684" width="29" style="917" customWidth="1"/>
    <col min="7685" max="7685" width="14.85546875" style="917" customWidth="1"/>
    <col min="7686" max="7686" width="17.85546875" style="917" customWidth="1"/>
    <col min="7687" max="7687" width="6.5703125" style="917" customWidth="1"/>
    <col min="7688" max="7688" width="10.28515625" style="917" bestFit="1" customWidth="1"/>
    <col min="7689" max="7689" width="12.42578125" style="917" bestFit="1" customWidth="1"/>
    <col min="7690" max="7936" width="11.42578125" style="917"/>
    <col min="7937" max="7937" width="29.140625" style="917" customWidth="1"/>
    <col min="7938" max="7938" width="14.42578125" style="917" customWidth="1"/>
    <col min="7939" max="7939" width="17.28515625" style="917" customWidth="1"/>
    <col min="7940" max="7940" width="29" style="917" customWidth="1"/>
    <col min="7941" max="7941" width="14.85546875" style="917" customWidth="1"/>
    <col min="7942" max="7942" width="17.85546875" style="917" customWidth="1"/>
    <col min="7943" max="7943" width="6.5703125" style="917" customWidth="1"/>
    <col min="7944" max="7944" width="10.28515625" style="917" bestFit="1" customWidth="1"/>
    <col min="7945" max="7945" width="12.42578125" style="917" bestFit="1" customWidth="1"/>
    <col min="7946" max="8192" width="11.42578125" style="917"/>
    <col min="8193" max="8193" width="29.140625" style="917" customWidth="1"/>
    <col min="8194" max="8194" width="14.42578125" style="917" customWidth="1"/>
    <col min="8195" max="8195" width="17.28515625" style="917" customWidth="1"/>
    <col min="8196" max="8196" width="29" style="917" customWidth="1"/>
    <col min="8197" max="8197" width="14.85546875" style="917" customWidth="1"/>
    <col min="8198" max="8198" width="17.85546875" style="917" customWidth="1"/>
    <col min="8199" max="8199" width="6.5703125" style="917" customWidth="1"/>
    <col min="8200" max="8200" width="10.28515625" style="917" bestFit="1" customWidth="1"/>
    <col min="8201" max="8201" width="12.42578125" style="917" bestFit="1" customWidth="1"/>
    <col min="8202" max="8448" width="11.42578125" style="917"/>
    <col min="8449" max="8449" width="29.140625" style="917" customWidth="1"/>
    <col min="8450" max="8450" width="14.42578125" style="917" customWidth="1"/>
    <col min="8451" max="8451" width="17.28515625" style="917" customWidth="1"/>
    <col min="8452" max="8452" width="29" style="917" customWidth="1"/>
    <col min="8453" max="8453" width="14.85546875" style="917" customWidth="1"/>
    <col min="8454" max="8454" width="17.85546875" style="917" customWidth="1"/>
    <col min="8455" max="8455" width="6.5703125" style="917" customWidth="1"/>
    <col min="8456" max="8456" width="10.28515625" style="917" bestFit="1" customWidth="1"/>
    <col min="8457" max="8457" width="12.42578125" style="917" bestFit="1" customWidth="1"/>
    <col min="8458" max="8704" width="11.42578125" style="917"/>
    <col min="8705" max="8705" width="29.140625" style="917" customWidth="1"/>
    <col min="8706" max="8706" width="14.42578125" style="917" customWidth="1"/>
    <col min="8707" max="8707" width="17.28515625" style="917" customWidth="1"/>
    <col min="8708" max="8708" width="29" style="917" customWidth="1"/>
    <col min="8709" max="8709" width="14.85546875" style="917" customWidth="1"/>
    <col min="8710" max="8710" width="17.85546875" style="917" customWidth="1"/>
    <col min="8711" max="8711" width="6.5703125" style="917" customWidth="1"/>
    <col min="8712" max="8712" width="10.28515625" style="917" bestFit="1" customWidth="1"/>
    <col min="8713" max="8713" width="12.42578125" style="917" bestFit="1" customWidth="1"/>
    <col min="8714" max="8960" width="11.42578125" style="917"/>
    <col min="8961" max="8961" width="29.140625" style="917" customWidth="1"/>
    <col min="8962" max="8962" width="14.42578125" style="917" customWidth="1"/>
    <col min="8963" max="8963" width="17.28515625" style="917" customWidth="1"/>
    <col min="8964" max="8964" width="29" style="917" customWidth="1"/>
    <col min="8965" max="8965" width="14.85546875" style="917" customWidth="1"/>
    <col min="8966" max="8966" width="17.85546875" style="917" customWidth="1"/>
    <col min="8967" max="8967" width="6.5703125" style="917" customWidth="1"/>
    <col min="8968" max="8968" width="10.28515625" style="917" bestFit="1" customWidth="1"/>
    <col min="8969" max="8969" width="12.42578125" style="917" bestFit="1" customWidth="1"/>
    <col min="8970" max="9216" width="11.42578125" style="917"/>
    <col min="9217" max="9217" width="29.140625" style="917" customWidth="1"/>
    <col min="9218" max="9218" width="14.42578125" style="917" customWidth="1"/>
    <col min="9219" max="9219" width="17.28515625" style="917" customWidth="1"/>
    <col min="9220" max="9220" width="29" style="917" customWidth="1"/>
    <col min="9221" max="9221" width="14.85546875" style="917" customWidth="1"/>
    <col min="9222" max="9222" width="17.85546875" style="917" customWidth="1"/>
    <col min="9223" max="9223" width="6.5703125" style="917" customWidth="1"/>
    <col min="9224" max="9224" width="10.28515625" style="917" bestFit="1" customWidth="1"/>
    <col min="9225" max="9225" width="12.42578125" style="917" bestFit="1" customWidth="1"/>
    <col min="9226" max="9472" width="11.42578125" style="917"/>
    <col min="9473" max="9473" width="29.140625" style="917" customWidth="1"/>
    <col min="9474" max="9474" width="14.42578125" style="917" customWidth="1"/>
    <col min="9475" max="9475" width="17.28515625" style="917" customWidth="1"/>
    <col min="9476" max="9476" width="29" style="917" customWidth="1"/>
    <col min="9477" max="9477" width="14.85546875" style="917" customWidth="1"/>
    <col min="9478" max="9478" width="17.85546875" style="917" customWidth="1"/>
    <col min="9479" max="9479" width="6.5703125" style="917" customWidth="1"/>
    <col min="9480" max="9480" width="10.28515625" style="917" bestFit="1" customWidth="1"/>
    <col min="9481" max="9481" width="12.42578125" style="917" bestFit="1" customWidth="1"/>
    <col min="9482" max="9728" width="11.42578125" style="917"/>
    <col min="9729" max="9729" width="29.140625" style="917" customWidth="1"/>
    <col min="9730" max="9730" width="14.42578125" style="917" customWidth="1"/>
    <col min="9731" max="9731" width="17.28515625" style="917" customWidth="1"/>
    <col min="9732" max="9732" width="29" style="917" customWidth="1"/>
    <col min="9733" max="9733" width="14.85546875" style="917" customWidth="1"/>
    <col min="9734" max="9734" width="17.85546875" style="917" customWidth="1"/>
    <col min="9735" max="9735" width="6.5703125" style="917" customWidth="1"/>
    <col min="9736" max="9736" width="10.28515625" style="917" bestFit="1" customWidth="1"/>
    <col min="9737" max="9737" width="12.42578125" style="917" bestFit="1" customWidth="1"/>
    <col min="9738" max="9984" width="11.42578125" style="917"/>
    <col min="9985" max="9985" width="29.140625" style="917" customWidth="1"/>
    <col min="9986" max="9986" width="14.42578125" style="917" customWidth="1"/>
    <col min="9987" max="9987" width="17.28515625" style="917" customWidth="1"/>
    <col min="9988" max="9988" width="29" style="917" customWidth="1"/>
    <col min="9989" max="9989" width="14.85546875" style="917" customWidth="1"/>
    <col min="9990" max="9990" width="17.85546875" style="917" customWidth="1"/>
    <col min="9991" max="9991" width="6.5703125" style="917" customWidth="1"/>
    <col min="9992" max="9992" width="10.28515625" style="917" bestFit="1" customWidth="1"/>
    <col min="9993" max="9993" width="12.42578125" style="917" bestFit="1" customWidth="1"/>
    <col min="9994" max="10240" width="11.42578125" style="917"/>
    <col min="10241" max="10241" width="29.140625" style="917" customWidth="1"/>
    <col min="10242" max="10242" width="14.42578125" style="917" customWidth="1"/>
    <col min="10243" max="10243" width="17.28515625" style="917" customWidth="1"/>
    <col min="10244" max="10244" width="29" style="917" customWidth="1"/>
    <col min="10245" max="10245" width="14.85546875" style="917" customWidth="1"/>
    <col min="10246" max="10246" width="17.85546875" style="917" customWidth="1"/>
    <col min="10247" max="10247" width="6.5703125" style="917" customWidth="1"/>
    <col min="10248" max="10248" width="10.28515625" style="917" bestFit="1" customWidth="1"/>
    <col min="10249" max="10249" width="12.42578125" style="917" bestFit="1" customWidth="1"/>
    <col min="10250" max="10496" width="11.42578125" style="917"/>
    <col min="10497" max="10497" width="29.140625" style="917" customWidth="1"/>
    <col min="10498" max="10498" width="14.42578125" style="917" customWidth="1"/>
    <col min="10499" max="10499" width="17.28515625" style="917" customWidth="1"/>
    <col min="10500" max="10500" width="29" style="917" customWidth="1"/>
    <col min="10501" max="10501" width="14.85546875" style="917" customWidth="1"/>
    <col min="10502" max="10502" width="17.85546875" style="917" customWidth="1"/>
    <col min="10503" max="10503" width="6.5703125" style="917" customWidth="1"/>
    <col min="10504" max="10504" width="10.28515625" style="917" bestFit="1" customWidth="1"/>
    <col min="10505" max="10505" width="12.42578125" style="917" bestFit="1" customWidth="1"/>
    <col min="10506" max="10752" width="11.42578125" style="917"/>
    <col min="10753" max="10753" width="29.140625" style="917" customWidth="1"/>
    <col min="10754" max="10754" width="14.42578125" style="917" customWidth="1"/>
    <col min="10755" max="10755" width="17.28515625" style="917" customWidth="1"/>
    <col min="10756" max="10756" width="29" style="917" customWidth="1"/>
    <col min="10757" max="10757" width="14.85546875" style="917" customWidth="1"/>
    <col min="10758" max="10758" width="17.85546875" style="917" customWidth="1"/>
    <col min="10759" max="10759" width="6.5703125" style="917" customWidth="1"/>
    <col min="10760" max="10760" width="10.28515625" style="917" bestFit="1" customWidth="1"/>
    <col min="10761" max="10761" width="12.42578125" style="917" bestFit="1" customWidth="1"/>
    <col min="10762" max="11008" width="11.42578125" style="917"/>
    <col min="11009" max="11009" width="29.140625" style="917" customWidth="1"/>
    <col min="11010" max="11010" width="14.42578125" style="917" customWidth="1"/>
    <col min="11011" max="11011" width="17.28515625" style="917" customWidth="1"/>
    <col min="11012" max="11012" width="29" style="917" customWidth="1"/>
    <col min="11013" max="11013" width="14.85546875" style="917" customWidth="1"/>
    <col min="11014" max="11014" width="17.85546875" style="917" customWidth="1"/>
    <col min="11015" max="11015" width="6.5703125" style="917" customWidth="1"/>
    <col min="11016" max="11016" width="10.28515625" style="917" bestFit="1" customWidth="1"/>
    <col min="11017" max="11017" width="12.42578125" style="917" bestFit="1" customWidth="1"/>
    <col min="11018" max="11264" width="11.42578125" style="917"/>
    <col min="11265" max="11265" width="29.140625" style="917" customWidth="1"/>
    <col min="11266" max="11266" width="14.42578125" style="917" customWidth="1"/>
    <col min="11267" max="11267" width="17.28515625" style="917" customWidth="1"/>
    <col min="11268" max="11268" width="29" style="917" customWidth="1"/>
    <col min="11269" max="11269" width="14.85546875" style="917" customWidth="1"/>
    <col min="11270" max="11270" width="17.85546875" style="917" customWidth="1"/>
    <col min="11271" max="11271" width="6.5703125" style="917" customWidth="1"/>
    <col min="11272" max="11272" width="10.28515625" style="917" bestFit="1" customWidth="1"/>
    <col min="11273" max="11273" width="12.42578125" style="917" bestFit="1" customWidth="1"/>
    <col min="11274" max="11520" width="11.42578125" style="917"/>
    <col min="11521" max="11521" width="29.140625" style="917" customWidth="1"/>
    <col min="11522" max="11522" width="14.42578125" style="917" customWidth="1"/>
    <col min="11523" max="11523" width="17.28515625" style="917" customWidth="1"/>
    <col min="11524" max="11524" width="29" style="917" customWidth="1"/>
    <col min="11525" max="11525" width="14.85546875" style="917" customWidth="1"/>
    <col min="11526" max="11526" width="17.85546875" style="917" customWidth="1"/>
    <col min="11527" max="11527" width="6.5703125" style="917" customWidth="1"/>
    <col min="11528" max="11528" width="10.28515625" style="917" bestFit="1" customWidth="1"/>
    <col min="11529" max="11529" width="12.42578125" style="917" bestFit="1" customWidth="1"/>
    <col min="11530" max="11776" width="11.42578125" style="917"/>
    <col min="11777" max="11777" width="29.140625" style="917" customWidth="1"/>
    <col min="11778" max="11778" width="14.42578125" style="917" customWidth="1"/>
    <col min="11779" max="11779" width="17.28515625" style="917" customWidth="1"/>
    <col min="11780" max="11780" width="29" style="917" customWidth="1"/>
    <col min="11781" max="11781" width="14.85546875" style="917" customWidth="1"/>
    <col min="11782" max="11782" width="17.85546875" style="917" customWidth="1"/>
    <col min="11783" max="11783" width="6.5703125" style="917" customWidth="1"/>
    <col min="11784" max="11784" width="10.28515625" style="917" bestFit="1" customWidth="1"/>
    <col min="11785" max="11785" width="12.42578125" style="917" bestFit="1" customWidth="1"/>
    <col min="11786" max="12032" width="11.42578125" style="917"/>
    <col min="12033" max="12033" width="29.140625" style="917" customWidth="1"/>
    <col min="12034" max="12034" width="14.42578125" style="917" customWidth="1"/>
    <col min="12035" max="12035" width="17.28515625" style="917" customWidth="1"/>
    <col min="12036" max="12036" width="29" style="917" customWidth="1"/>
    <col min="12037" max="12037" width="14.85546875" style="917" customWidth="1"/>
    <col min="12038" max="12038" width="17.85546875" style="917" customWidth="1"/>
    <col min="12039" max="12039" width="6.5703125" style="917" customWidth="1"/>
    <col min="12040" max="12040" width="10.28515625" style="917" bestFit="1" customWidth="1"/>
    <col min="12041" max="12041" width="12.42578125" style="917" bestFit="1" customWidth="1"/>
    <col min="12042" max="12288" width="11.42578125" style="917"/>
    <col min="12289" max="12289" width="29.140625" style="917" customWidth="1"/>
    <col min="12290" max="12290" width="14.42578125" style="917" customWidth="1"/>
    <col min="12291" max="12291" width="17.28515625" style="917" customWidth="1"/>
    <col min="12292" max="12292" width="29" style="917" customWidth="1"/>
    <col min="12293" max="12293" width="14.85546875" style="917" customWidth="1"/>
    <col min="12294" max="12294" width="17.85546875" style="917" customWidth="1"/>
    <col min="12295" max="12295" width="6.5703125" style="917" customWidth="1"/>
    <col min="12296" max="12296" width="10.28515625" style="917" bestFit="1" customWidth="1"/>
    <col min="12297" max="12297" width="12.42578125" style="917" bestFit="1" customWidth="1"/>
    <col min="12298" max="12544" width="11.42578125" style="917"/>
    <col min="12545" max="12545" width="29.140625" style="917" customWidth="1"/>
    <col min="12546" max="12546" width="14.42578125" style="917" customWidth="1"/>
    <col min="12547" max="12547" width="17.28515625" style="917" customWidth="1"/>
    <col min="12548" max="12548" width="29" style="917" customWidth="1"/>
    <col min="12549" max="12549" width="14.85546875" style="917" customWidth="1"/>
    <col min="12550" max="12550" width="17.85546875" style="917" customWidth="1"/>
    <col min="12551" max="12551" width="6.5703125" style="917" customWidth="1"/>
    <col min="12552" max="12552" width="10.28515625" style="917" bestFit="1" customWidth="1"/>
    <col min="12553" max="12553" width="12.42578125" style="917" bestFit="1" customWidth="1"/>
    <col min="12554" max="12800" width="11.42578125" style="917"/>
    <col min="12801" max="12801" width="29.140625" style="917" customWidth="1"/>
    <col min="12802" max="12802" width="14.42578125" style="917" customWidth="1"/>
    <col min="12803" max="12803" width="17.28515625" style="917" customWidth="1"/>
    <col min="12804" max="12804" width="29" style="917" customWidth="1"/>
    <col min="12805" max="12805" width="14.85546875" style="917" customWidth="1"/>
    <col min="12806" max="12806" width="17.85546875" style="917" customWidth="1"/>
    <col min="12807" max="12807" width="6.5703125" style="917" customWidth="1"/>
    <col min="12808" max="12808" width="10.28515625" style="917" bestFit="1" customWidth="1"/>
    <col min="12809" max="12809" width="12.42578125" style="917" bestFit="1" customWidth="1"/>
    <col min="12810" max="13056" width="11.42578125" style="917"/>
    <col min="13057" max="13057" width="29.140625" style="917" customWidth="1"/>
    <col min="13058" max="13058" width="14.42578125" style="917" customWidth="1"/>
    <col min="13059" max="13059" width="17.28515625" style="917" customWidth="1"/>
    <col min="13060" max="13060" width="29" style="917" customWidth="1"/>
    <col min="13061" max="13061" width="14.85546875" style="917" customWidth="1"/>
    <col min="13062" max="13062" width="17.85546875" style="917" customWidth="1"/>
    <col min="13063" max="13063" width="6.5703125" style="917" customWidth="1"/>
    <col min="13064" max="13064" width="10.28515625" style="917" bestFit="1" customWidth="1"/>
    <col min="13065" max="13065" width="12.42578125" style="917" bestFit="1" customWidth="1"/>
    <col min="13066" max="13312" width="11.42578125" style="917"/>
    <col min="13313" max="13313" width="29.140625" style="917" customWidth="1"/>
    <col min="13314" max="13314" width="14.42578125" style="917" customWidth="1"/>
    <col min="13315" max="13315" width="17.28515625" style="917" customWidth="1"/>
    <col min="13316" max="13316" width="29" style="917" customWidth="1"/>
    <col min="13317" max="13317" width="14.85546875" style="917" customWidth="1"/>
    <col min="13318" max="13318" width="17.85546875" style="917" customWidth="1"/>
    <col min="13319" max="13319" width="6.5703125" style="917" customWidth="1"/>
    <col min="13320" max="13320" width="10.28515625" style="917" bestFit="1" customWidth="1"/>
    <col min="13321" max="13321" width="12.42578125" style="917" bestFit="1" customWidth="1"/>
    <col min="13322" max="13568" width="11.42578125" style="917"/>
    <col min="13569" max="13569" width="29.140625" style="917" customWidth="1"/>
    <col min="13570" max="13570" width="14.42578125" style="917" customWidth="1"/>
    <col min="13571" max="13571" width="17.28515625" style="917" customWidth="1"/>
    <col min="13572" max="13572" width="29" style="917" customWidth="1"/>
    <col min="13573" max="13573" width="14.85546875" style="917" customWidth="1"/>
    <col min="13574" max="13574" width="17.85546875" style="917" customWidth="1"/>
    <col min="13575" max="13575" width="6.5703125" style="917" customWidth="1"/>
    <col min="13576" max="13576" width="10.28515625" style="917" bestFit="1" customWidth="1"/>
    <col min="13577" max="13577" width="12.42578125" style="917" bestFit="1" customWidth="1"/>
    <col min="13578" max="13824" width="11.42578125" style="917"/>
    <col min="13825" max="13825" width="29.140625" style="917" customWidth="1"/>
    <col min="13826" max="13826" width="14.42578125" style="917" customWidth="1"/>
    <col min="13827" max="13827" width="17.28515625" style="917" customWidth="1"/>
    <col min="13828" max="13828" width="29" style="917" customWidth="1"/>
    <col min="13829" max="13829" width="14.85546875" style="917" customWidth="1"/>
    <col min="13830" max="13830" width="17.85546875" style="917" customWidth="1"/>
    <col min="13831" max="13831" width="6.5703125" style="917" customWidth="1"/>
    <col min="13832" max="13832" width="10.28515625" style="917" bestFit="1" customWidth="1"/>
    <col min="13833" max="13833" width="12.42578125" style="917" bestFit="1" customWidth="1"/>
    <col min="13834" max="14080" width="11.42578125" style="917"/>
    <col min="14081" max="14081" width="29.140625" style="917" customWidth="1"/>
    <col min="14082" max="14082" width="14.42578125" style="917" customWidth="1"/>
    <col min="14083" max="14083" width="17.28515625" style="917" customWidth="1"/>
    <col min="14084" max="14084" width="29" style="917" customWidth="1"/>
    <col min="14085" max="14085" width="14.85546875" style="917" customWidth="1"/>
    <col min="14086" max="14086" width="17.85546875" style="917" customWidth="1"/>
    <col min="14087" max="14087" width="6.5703125" style="917" customWidth="1"/>
    <col min="14088" max="14088" width="10.28515625" style="917" bestFit="1" customWidth="1"/>
    <col min="14089" max="14089" width="12.42578125" style="917" bestFit="1" customWidth="1"/>
    <col min="14090" max="14336" width="11.42578125" style="917"/>
    <col min="14337" max="14337" width="29.140625" style="917" customWidth="1"/>
    <col min="14338" max="14338" width="14.42578125" style="917" customWidth="1"/>
    <col min="14339" max="14339" width="17.28515625" style="917" customWidth="1"/>
    <col min="14340" max="14340" width="29" style="917" customWidth="1"/>
    <col min="14341" max="14341" width="14.85546875" style="917" customWidth="1"/>
    <col min="14342" max="14342" width="17.85546875" style="917" customWidth="1"/>
    <col min="14343" max="14343" width="6.5703125" style="917" customWidth="1"/>
    <col min="14344" max="14344" width="10.28515625" style="917" bestFit="1" customWidth="1"/>
    <col min="14345" max="14345" width="12.42578125" style="917" bestFit="1" customWidth="1"/>
    <col min="14346" max="14592" width="11.42578125" style="917"/>
    <col min="14593" max="14593" width="29.140625" style="917" customWidth="1"/>
    <col min="14594" max="14594" width="14.42578125" style="917" customWidth="1"/>
    <col min="14595" max="14595" width="17.28515625" style="917" customWidth="1"/>
    <col min="14596" max="14596" width="29" style="917" customWidth="1"/>
    <col min="14597" max="14597" width="14.85546875" style="917" customWidth="1"/>
    <col min="14598" max="14598" width="17.85546875" style="917" customWidth="1"/>
    <col min="14599" max="14599" width="6.5703125" style="917" customWidth="1"/>
    <col min="14600" max="14600" width="10.28515625" style="917" bestFit="1" customWidth="1"/>
    <col min="14601" max="14601" width="12.42578125" style="917" bestFit="1" customWidth="1"/>
    <col min="14602" max="14848" width="11.42578125" style="917"/>
    <col min="14849" max="14849" width="29.140625" style="917" customWidth="1"/>
    <col min="14850" max="14850" width="14.42578125" style="917" customWidth="1"/>
    <col min="14851" max="14851" width="17.28515625" style="917" customWidth="1"/>
    <col min="14852" max="14852" width="29" style="917" customWidth="1"/>
    <col min="14853" max="14853" width="14.85546875" style="917" customWidth="1"/>
    <col min="14854" max="14854" width="17.85546875" style="917" customWidth="1"/>
    <col min="14855" max="14855" width="6.5703125" style="917" customWidth="1"/>
    <col min="14856" max="14856" width="10.28515625" style="917" bestFit="1" customWidth="1"/>
    <col min="14857" max="14857" width="12.42578125" style="917" bestFit="1" customWidth="1"/>
    <col min="14858" max="15104" width="11.42578125" style="917"/>
    <col min="15105" max="15105" width="29.140625" style="917" customWidth="1"/>
    <col min="15106" max="15106" width="14.42578125" style="917" customWidth="1"/>
    <col min="15107" max="15107" width="17.28515625" style="917" customWidth="1"/>
    <col min="15108" max="15108" width="29" style="917" customWidth="1"/>
    <col min="15109" max="15109" width="14.85546875" style="917" customWidth="1"/>
    <col min="15110" max="15110" width="17.85546875" style="917" customWidth="1"/>
    <col min="15111" max="15111" width="6.5703125" style="917" customWidth="1"/>
    <col min="15112" max="15112" width="10.28515625" style="917" bestFit="1" customWidth="1"/>
    <col min="15113" max="15113" width="12.42578125" style="917" bestFit="1" customWidth="1"/>
    <col min="15114" max="15360" width="11.42578125" style="917"/>
    <col min="15361" max="15361" width="29.140625" style="917" customWidth="1"/>
    <col min="15362" max="15362" width="14.42578125" style="917" customWidth="1"/>
    <col min="15363" max="15363" width="17.28515625" style="917" customWidth="1"/>
    <col min="15364" max="15364" width="29" style="917" customWidth="1"/>
    <col min="15365" max="15365" width="14.85546875" style="917" customWidth="1"/>
    <col min="15366" max="15366" width="17.85546875" style="917" customWidth="1"/>
    <col min="15367" max="15367" width="6.5703125" style="917" customWidth="1"/>
    <col min="15368" max="15368" width="10.28515625" style="917" bestFit="1" customWidth="1"/>
    <col min="15369" max="15369" width="12.42578125" style="917" bestFit="1" customWidth="1"/>
    <col min="15370" max="15616" width="11.42578125" style="917"/>
    <col min="15617" max="15617" width="29.140625" style="917" customWidth="1"/>
    <col min="15618" max="15618" width="14.42578125" style="917" customWidth="1"/>
    <col min="15619" max="15619" width="17.28515625" style="917" customWidth="1"/>
    <col min="15620" max="15620" width="29" style="917" customWidth="1"/>
    <col min="15621" max="15621" width="14.85546875" style="917" customWidth="1"/>
    <col min="15622" max="15622" width="17.85546875" style="917" customWidth="1"/>
    <col min="15623" max="15623" width="6.5703125" style="917" customWidth="1"/>
    <col min="15624" max="15624" width="10.28515625" style="917" bestFit="1" customWidth="1"/>
    <col min="15625" max="15625" width="12.42578125" style="917" bestFit="1" customWidth="1"/>
    <col min="15626" max="15872" width="11.42578125" style="917"/>
    <col min="15873" max="15873" width="29.140625" style="917" customWidth="1"/>
    <col min="15874" max="15874" width="14.42578125" style="917" customWidth="1"/>
    <col min="15875" max="15875" width="17.28515625" style="917" customWidth="1"/>
    <col min="15876" max="15876" width="29" style="917" customWidth="1"/>
    <col min="15877" max="15877" width="14.85546875" style="917" customWidth="1"/>
    <col min="15878" max="15878" width="17.85546875" style="917" customWidth="1"/>
    <col min="15879" max="15879" width="6.5703125" style="917" customWidth="1"/>
    <col min="15880" max="15880" width="10.28515625" style="917" bestFit="1" customWidth="1"/>
    <col min="15881" max="15881" width="12.42578125" style="917" bestFit="1" customWidth="1"/>
    <col min="15882" max="16128" width="11.42578125" style="917"/>
    <col min="16129" max="16129" width="29.140625" style="917" customWidth="1"/>
    <col min="16130" max="16130" width="14.42578125" style="917" customWidth="1"/>
    <col min="16131" max="16131" width="17.28515625" style="917" customWidth="1"/>
    <col min="16132" max="16132" width="29" style="917" customWidth="1"/>
    <col min="16133" max="16133" width="14.85546875" style="917" customWidth="1"/>
    <col min="16134" max="16134" width="17.85546875" style="917" customWidth="1"/>
    <col min="16135" max="16135" width="6.5703125" style="917" customWidth="1"/>
    <col min="16136" max="16136" width="10.28515625" style="917" bestFit="1" customWidth="1"/>
    <col min="16137" max="16137" width="12.42578125" style="917" bestFit="1" customWidth="1"/>
    <col min="16138" max="16384" width="11.42578125" style="917"/>
  </cols>
  <sheetData>
    <row r="1" spans="1:16" ht="15">
      <c r="A1" s="920" t="s">
        <v>0</v>
      </c>
      <c r="B1" s="820"/>
      <c r="C1" s="922"/>
      <c r="D1" s="923"/>
      <c r="G1" s="916"/>
      <c r="H1" s="925" t="s">
        <v>382</v>
      </c>
      <c r="I1" s="926" t="s">
        <v>20</v>
      </c>
    </row>
    <row r="2" spans="1:16" ht="15">
      <c r="A2" s="920" t="s">
        <v>1</v>
      </c>
      <c r="B2" s="927" t="s">
        <v>258</v>
      </c>
      <c r="C2" s="845"/>
      <c r="D2" s="923"/>
    </row>
    <row r="3" spans="1:16" ht="15.75" customHeight="1" thickBot="1">
      <c r="A3" s="920"/>
      <c r="B3" s="920" t="s">
        <v>261</v>
      </c>
      <c r="C3" s="928"/>
      <c r="D3" s="923"/>
      <c r="G3" s="1025"/>
      <c r="H3" s="1049" t="s">
        <v>431</v>
      </c>
    </row>
    <row r="4" spans="1:16" ht="15">
      <c r="A4" s="929"/>
      <c r="B4" s="1321" t="s">
        <v>2</v>
      </c>
      <c r="C4" s="1322"/>
      <c r="D4" s="1323"/>
      <c r="E4" s="930" t="s">
        <v>3</v>
      </c>
      <c r="F4" s="931"/>
      <c r="G4" s="1025"/>
      <c r="H4" s="1049" t="s">
        <v>386</v>
      </c>
    </row>
    <row r="5" spans="1:16" ht="14.25" customHeight="1">
      <c r="A5" s="932" t="s">
        <v>21</v>
      </c>
      <c r="B5" s="1324" t="s">
        <v>4</v>
      </c>
      <c r="C5" s="1325"/>
      <c r="D5" s="933" t="s">
        <v>66</v>
      </c>
      <c r="E5" s="934" t="s">
        <v>5</v>
      </c>
      <c r="F5" s="935" t="s">
        <v>6</v>
      </c>
      <c r="H5" s="1049" t="s">
        <v>392</v>
      </c>
    </row>
    <row r="6" spans="1:16" ht="14.25">
      <c r="A6" s="936"/>
      <c r="B6" s="1326" t="s">
        <v>7</v>
      </c>
      <c r="C6" s="1327"/>
      <c r="D6" s="937" t="s">
        <v>8</v>
      </c>
      <c r="E6" s="938" t="s">
        <v>7</v>
      </c>
      <c r="F6" s="939" t="s">
        <v>8</v>
      </c>
    </row>
    <row r="7" spans="1:16" ht="14.25">
      <c r="A7" s="940" t="s">
        <v>106</v>
      </c>
      <c r="B7" s="1080"/>
      <c r="C7" s="941"/>
      <c r="D7" s="942"/>
      <c r="E7" s="1081"/>
      <c r="F7" s="943"/>
    </row>
    <row r="8" spans="1:16" ht="14.25">
      <c r="A8" s="940" t="s">
        <v>235</v>
      </c>
      <c r="B8" s="1080"/>
      <c r="C8" s="941"/>
      <c r="D8" s="942"/>
      <c r="E8" s="1081"/>
      <c r="F8" s="943"/>
      <c r="H8" s="1043"/>
    </row>
    <row r="9" spans="1:16" ht="14.25">
      <c r="A9" s="945" t="s">
        <v>23</v>
      </c>
      <c r="B9" s="1079" t="s">
        <v>20</v>
      </c>
      <c r="C9" s="946"/>
      <c r="D9" s="947" t="s">
        <v>20</v>
      </c>
      <c r="E9" s="1083"/>
      <c r="F9" s="948"/>
    </row>
    <row r="10" spans="1:16" ht="15" thickBot="1">
      <c r="A10" s="949" t="s">
        <v>29</v>
      </c>
      <c r="B10" s="1082" t="s">
        <v>20</v>
      </c>
      <c r="C10" s="809"/>
      <c r="D10" s="950" t="s">
        <v>20</v>
      </c>
      <c r="E10" s="1084"/>
      <c r="F10" s="810" t="s">
        <v>20</v>
      </c>
    </row>
    <row r="11" spans="1:16" ht="14.25">
      <c r="A11" s="951"/>
      <c r="B11" s="951"/>
      <c r="C11" s="951"/>
      <c r="D11" s="951"/>
      <c r="E11" s="952"/>
      <c r="F11" s="875"/>
    </row>
    <row r="12" spans="1:16" s="875" customFormat="1">
      <c r="A12" s="1010" t="s">
        <v>9</v>
      </c>
      <c r="B12" s="1010"/>
      <c r="C12" s="917"/>
      <c r="D12" s="917"/>
      <c r="E12" s="821"/>
    </row>
    <row r="13" spans="1:16" s="875" customFormat="1">
      <c r="A13" s="872" t="s">
        <v>30</v>
      </c>
      <c r="B13" s="1053" t="s">
        <v>78</v>
      </c>
      <c r="C13" s="1054"/>
      <c r="D13" s="954"/>
      <c r="E13" s="956" t="s">
        <v>67</v>
      </c>
      <c r="F13" s="956" t="s">
        <v>54</v>
      </c>
      <c r="G13" s="811" t="s">
        <v>59</v>
      </c>
      <c r="K13" s="812" t="s">
        <v>62</v>
      </c>
      <c r="O13" s="812" t="s">
        <v>409</v>
      </c>
    </row>
    <row r="14" spans="1:16" s="875" customFormat="1">
      <c r="A14" s="872" t="s">
        <v>107</v>
      </c>
      <c r="B14" s="1099" t="s">
        <v>26</v>
      </c>
      <c r="C14" s="864" t="s">
        <v>20</v>
      </c>
      <c r="D14" s="957" t="s">
        <v>60</v>
      </c>
      <c r="E14" s="958">
        <v>1</v>
      </c>
      <c r="F14" s="959" t="s">
        <v>55</v>
      </c>
      <c r="G14" s="1031">
        <v>1</v>
      </c>
      <c r="H14" s="877" t="s">
        <v>139</v>
      </c>
      <c r="K14" s="960">
        <v>1</v>
      </c>
      <c r="L14" s="887" t="s">
        <v>55</v>
      </c>
      <c r="M14" s="1029" t="s">
        <v>20</v>
      </c>
      <c r="O14" s="960">
        <v>1</v>
      </c>
      <c r="P14" s="887" t="s">
        <v>55</v>
      </c>
    </row>
    <row r="15" spans="1:16" s="875" customFormat="1">
      <c r="A15" s="954" t="s">
        <v>48</v>
      </c>
      <c r="B15" s="1099" t="s">
        <v>26</v>
      </c>
      <c r="C15" s="864" t="s">
        <v>20</v>
      </c>
      <c r="D15" s="795" t="s">
        <v>273</v>
      </c>
      <c r="E15" s="962">
        <v>0.1</v>
      </c>
      <c r="F15" s="959" t="s">
        <v>58</v>
      </c>
      <c r="H15" s="877" t="s">
        <v>429</v>
      </c>
      <c r="I15" s="877"/>
      <c r="K15" s="963">
        <v>0.1</v>
      </c>
      <c r="L15" s="887" t="s">
        <v>426</v>
      </c>
      <c r="M15" s="877"/>
      <c r="O15" s="960">
        <v>0.1</v>
      </c>
      <c r="P15" s="877" t="s">
        <v>61</v>
      </c>
    </row>
    <row r="16" spans="1:16" s="875" customFormat="1">
      <c r="A16" s="872" t="s">
        <v>87</v>
      </c>
      <c r="B16" s="961" t="s">
        <v>26</v>
      </c>
      <c r="C16" s="864"/>
      <c r="D16" s="805" t="s">
        <v>193</v>
      </c>
      <c r="E16" s="964">
        <v>0.1</v>
      </c>
      <c r="F16" s="965" t="s">
        <v>61</v>
      </c>
      <c r="G16" s="1031">
        <v>10</v>
      </c>
      <c r="H16" s="877" t="s">
        <v>423</v>
      </c>
      <c r="I16" s="1198"/>
      <c r="J16" s="1198"/>
      <c r="K16" s="963">
        <v>0.05</v>
      </c>
      <c r="L16" s="887" t="s">
        <v>428</v>
      </c>
      <c r="M16" s="877"/>
    </row>
    <row r="17" spans="1:16" s="875" customFormat="1">
      <c r="A17" s="954" t="s">
        <v>50</v>
      </c>
      <c r="B17" s="808" t="s">
        <v>26</v>
      </c>
      <c r="C17" s="864"/>
      <c r="D17" s="870"/>
      <c r="E17" s="1034"/>
      <c r="F17" s="1035"/>
      <c r="G17" s="1031">
        <v>20</v>
      </c>
      <c r="H17" s="877" t="s">
        <v>424</v>
      </c>
      <c r="I17" s="902"/>
      <c r="J17" s="902"/>
      <c r="M17" s="877"/>
      <c r="O17" s="887"/>
      <c r="P17" s="877"/>
    </row>
    <row r="18" spans="1:16" s="875" customFormat="1">
      <c r="A18" s="918" t="s">
        <v>157</v>
      </c>
      <c r="B18" s="1099" t="s">
        <v>26</v>
      </c>
      <c r="C18" s="864" t="s">
        <v>20</v>
      </c>
      <c r="D18" s="954"/>
      <c r="E18" s="954"/>
      <c r="F18" s="954"/>
      <c r="G18" s="1031">
        <v>40</v>
      </c>
      <c r="H18" s="877" t="s">
        <v>425</v>
      </c>
      <c r="I18" s="902"/>
      <c r="J18" s="902"/>
      <c r="O18" s="887"/>
      <c r="P18" s="877"/>
    </row>
    <row r="19" spans="1:16" s="875" customFormat="1">
      <c r="A19" s="872" t="s">
        <v>44</v>
      </c>
      <c r="B19" s="955"/>
      <c r="C19" s="862" t="s">
        <v>45</v>
      </c>
      <c r="D19" s="954"/>
      <c r="E19" s="954"/>
      <c r="F19" s="954"/>
      <c r="G19" s="963"/>
      <c r="H19" s="887"/>
      <c r="I19" s="877"/>
    </row>
    <row r="20" spans="1:16" s="875" customFormat="1" ht="14.25">
      <c r="A20" s="872"/>
      <c r="B20" s="813"/>
      <c r="C20" s="954"/>
      <c r="E20" s="822"/>
      <c r="F20" s="951"/>
      <c r="G20" s="963"/>
      <c r="H20" s="887"/>
      <c r="I20" s="877"/>
    </row>
    <row r="21" spans="1:16" s="875" customFormat="1" ht="14.25">
      <c r="A21" s="940" t="s">
        <v>22</v>
      </c>
      <c r="B21" s="968"/>
      <c r="C21" s="969"/>
      <c r="D21" s="969"/>
      <c r="E21" s="969"/>
      <c r="F21" s="968" t="s">
        <v>20</v>
      </c>
      <c r="I21" s="851"/>
      <c r="J21" s="1036"/>
      <c r="K21" s="902"/>
      <c r="L21" s="877"/>
    </row>
    <row r="22" spans="1:16" s="875" customFormat="1" ht="15" thickBot="1">
      <c r="A22" s="970" t="s">
        <v>10</v>
      </c>
      <c r="B22" s="971" t="s">
        <v>2</v>
      </c>
      <c r="C22" s="972"/>
      <c r="D22" s="823" t="s">
        <v>10</v>
      </c>
      <c r="E22" s="971" t="s">
        <v>3</v>
      </c>
      <c r="F22" s="975"/>
      <c r="I22" s="856"/>
      <c r="J22" s="1036"/>
      <c r="K22" s="902"/>
      <c r="L22" s="877"/>
    </row>
    <row r="23" spans="1:16" s="875" customFormat="1">
      <c r="A23" s="867" t="s">
        <v>73</v>
      </c>
      <c r="B23" s="914" t="s">
        <v>31</v>
      </c>
      <c r="C23" s="915"/>
      <c r="D23" s="860" t="s">
        <v>73</v>
      </c>
      <c r="E23" s="914" t="s">
        <v>31</v>
      </c>
      <c r="F23" s="899"/>
      <c r="I23" s="857"/>
      <c r="J23" s="854"/>
      <c r="K23" s="1005"/>
      <c r="L23" s="877"/>
    </row>
    <row r="24" spans="1:16" s="875" customFormat="1" ht="14.25">
      <c r="A24" s="825"/>
      <c r="B24" s="826"/>
      <c r="C24" s="827"/>
      <c r="D24" s="865"/>
      <c r="E24" s="886"/>
      <c r="F24" s="899"/>
      <c r="H24" s="966"/>
      <c r="I24" s="857"/>
      <c r="J24" s="1036"/>
      <c r="K24" s="1005"/>
      <c r="L24" s="877"/>
      <c r="M24" s="883"/>
    </row>
    <row r="25" spans="1:16" s="875" customFormat="1" ht="12.75" customHeight="1">
      <c r="A25" s="867" t="s">
        <v>74</v>
      </c>
      <c r="B25" s="846"/>
      <c r="C25" s="895"/>
      <c r="D25" s="860" t="s">
        <v>74</v>
      </c>
      <c r="E25" s="828" t="s">
        <v>20</v>
      </c>
      <c r="F25" s="899"/>
      <c r="G25" s="902"/>
      <c r="H25" s="854"/>
      <c r="I25" s="856"/>
      <c r="J25" s="854"/>
      <c r="K25" s="1006"/>
      <c r="L25" s="877"/>
      <c r="N25" s="877"/>
    </row>
    <row r="26" spans="1:16" s="875" customFormat="1">
      <c r="A26" s="866" t="s">
        <v>14</v>
      </c>
      <c r="B26" s="884">
        <v>0.01</v>
      </c>
      <c r="C26" s="885"/>
      <c r="D26" s="861" t="s">
        <v>33</v>
      </c>
      <c r="E26" s="828">
        <f>B30</f>
        <v>1.6299999999999999E-2</v>
      </c>
      <c r="F26" s="876" t="s">
        <v>19</v>
      </c>
      <c r="G26" s="902"/>
      <c r="I26" s="902"/>
      <c r="J26" s="902"/>
      <c r="K26" s="902"/>
    </row>
    <row r="27" spans="1:16" s="875" customFormat="1" ht="12.75" customHeight="1">
      <c r="A27" s="866" t="s">
        <v>104</v>
      </c>
      <c r="B27" s="1008">
        <v>120</v>
      </c>
      <c r="C27" s="885" t="s">
        <v>15</v>
      </c>
      <c r="D27" s="908" t="s">
        <v>56</v>
      </c>
      <c r="E27" s="891">
        <f>E$14</f>
        <v>1</v>
      </c>
      <c r="F27" s="829"/>
      <c r="G27" s="902"/>
      <c r="H27" s="1004" t="s">
        <v>388</v>
      </c>
      <c r="I27" s="902"/>
      <c r="J27" s="902"/>
      <c r="K27" s="902"/>
    </row>
    <row r="28" spans="1:16" s="875" customFormat="1" ht="12.75" customHeight="1">
      <c r="A28" s="866" t="s">
        <v>153</v>
      </c>
      <c r="C28" s="885" t="s">
        <v>41</v>
      </c>
      <c r="D28" s="865" t="s">
        <v>34</v>
      </c>
      <c r="E28" s="830">
        <f>E26/E27</f>
        <v>1.6299999999999999E-2</v>
      </c>
      <c r="F28" s="876" t="s">
        <v>19</v>
      </c>
      <c r="G28" s="902"/>
      <c r="H28" s="1004"/>
    </row>
    <row r="29" spans="1:16" s="875" customFormat="1" ht="12.75" customHeight="1">
      <c r="A29" s="861" t="s">
        <v>118</v>
      </c>
      <c r="B29" s="868">
        <v>1.63</v>
      </c>
      <c r="C29" s="885" t="s">
        <v>19</v>
      </c>
      <c r="D29" s="831" t="s">
        <v>32</v>
      </c>
      <c r="E29" s="897">
        <f>E28*B27/480</f>
        <v>4.0749999999999996E-3</v>
      </c>
      <c r="F29" s="876" t="s">
        <v>19</v>
      </c>
      <c r="G29" s="902"/>
      <c r="H29" s="1004"/>
    </row>
    <row r="30" spans="1:16" s="875" customFormat="1">
      <c r="A30" s="866" t="s">
        <v>33</v>
      </c>
      <c r="B30" s="897">
        <f>B29*B26</f>
        <v>1.6299999999999999E-2</v>
      </c>
      <c r="C30" s="885" t="s">
        <v>19</v>
      </c>
      <c r="D30" s="831"/>
      <c r="E30" s="897"/>
      <c r="F30" s="876"/>
      <c r="H30" s="901"/>
    </row>
    <row r="31" spans="1:16" s="875" customFormat="1">
      <c r="A31" s="866" t="s">
        <v>32</v>
      </c>
      <c r="B31" s="897">
        <f>B30*B27/480</f>
        <v>4.0749999999999996E-3</v>
      </c>
      <c r="C31" s="885" t="s">
        <v>19</v>
      </c>
      <c r="D31" s="832" t="s">
        <v>20</v>
      </c>
      <c r="E31" s="897"/>
      <c r="F31" s="876"/>
      <c r="G31" s="902"/>
    </row>
    <row r="32" spans="1:16" s="875" customFormat="1">
      <c r="A32" s="833"/>
      <c r="B32" s="897"/>
      <c r="C32" s="885"/>
      <c r="D32" s="982"/>
      <c r="E32" s="904"/>
      <c r="F32" s="834"/>
      <c r="G32" s="902"/>
      <c r="M32" s="883"/>
      <c r="O32" s="902"/>
    </row>
    <row r="33" spans="1:15" s="875" customFormat="1" ht="12.75" customHeight="1">
      <c r="A33" s="867" t="s">
        <v>12</v>
      </c>
      <c r="B33" s="846" t="s">
        <v>31</v>
      </c>
      <c r="C33" s="895"/>
      <c r="D33" s="860" t="s">
        <v>12</v>
      </c>
      <c r="E33" s="846" t="s">
        <v>31</v>
      </c>
      <c r="F33" s="879"/>
      <c r="G33" s="902" t="s">
        <v>20</v>
      </c>
      <c r="I33" s="877"/>
      <c r="J33" s="883"/>
      <c r="K33" s="877"/>
      <c r="N33" s="877"/>
    </row>
    <row r="34" spans="1:15" s="875" customFormat="1">
      <c r="A34" s="983" t="s">
        <v>20</v>
      </c>
      <c r="B34" s="868"/>
      <c r="C34" s="869"/>
      <c r="D34" s="982"/>
      <c r="E34" s="904"/>
      <c r="F34" s="905"/>
      <c r="G34" s="902"/>
      <c r="H34" s="1032"/>
      <c r="I34" s="877"/>
      <c r="J34" s="877"/>
      <c r="K34" s="877"/>
    </row>
    <row r="35" spans="1:15" s="875" customFormat="1">
      <c r="A35" s="867" t="s">
        <v>13</v>
      </c>
      <c r="B35" s="868"/>
      <c r="C35" s="869"/>
      <c r="D35" s="860" t="s">
        <v>13</v>
      </c>
      <c r="E35" s="904"/>
      <c r="F35" s="905"/>
      <c r="G35" s="902"/>
      <c r="H35" s="877"/>
      <c r="I35" s="978"/>
      <c r="J35" s="979"/>
      <c r="K35" s="877"/>
    </row>
    <row r="36" spans="1:15" s="875" customFormat="1" ht="24">
      <c r="A36" s="866" t="s">
        <v>39</v>
      </c>
      <c r="B36" s="886">
        <f>B31</f>
        <v>4.0749999999999996E-3</v>
      </c>
      <c r="C36" s="885" t="s">
        <v>19</v>
      </c>
      <c r="D36" s="865" t="s">
        <v>79</v>
      </c>
      <c r="E36" s="886">
        <f>E29</f>
        <v>4.0749999999999996E-3</v>
      </c>
      <c r="F36" s="876" t="s">
        <v>19</v>
      </c>
      <c r="G36" s="902"/>
      <c r="I36" s="877"/>
      <c r="J36" s="979"/>
      <c r="K36" s="877"/>
    </row>
    <row r="37" spans="1:15" s="875" customFormat="1">
      <c r="A37" s="988"/>
      <c r="B37" s="868"/>
      <c r="C37" s="869"/>
      <c r="D37" s="989"/>
      <c r="E37" s="904"/>
      <c r="F37" s="905"/>
      <c r="G37" s="902"/>
    </row>
    <row r="38" spans="1:15" s="875" customFormat="1" ht="13.5" thickBot="1">
      <c r="A38" s="970" t="s">
        <v>11</v>
      </c>
      <c r="B38" s="991" t="s">
        <v>2</v>
      </c>
      <c r="C38" s="992"/>
      <c r="D38" s="993" t="s">
        <v>11</v>
      </c>
      <c r="E38" s="835" t="s">
        <v>3</v>
      </c>
      <c r="F38" s="995"/>
      <c r="G38" s="902"/>
    </row>
    <row r="39" spans="1:15" s="875" customFormat="1">
      <c r="A39" s="859" t="s">
        <v>73</v>
      </c>
      <c r="B39" s="868"/>
      <c r="C39" s="869"/>
      <c r="D39" s="860" t="s">
        <v>73</v>
      </c>
      <c r="E39" s="904"/>
      <c r="F39" s="905"/>
      <c r="G39" s="902"/>
      <c r="L39" s="916"/>
      <c r="M39" s="916"/>
      <c r="N39" s="916"/>
    </row>
    <row r="40" spans="1:15" s="875" customFormat="1">
      <c r="A40" s="900" t="s">
        <v>14</v>
      </c>
      <c r="B40" s="1100">
        <v>0.01</v>
      </c>
      <c r="C40" s="869"/>
      <c r="D40" s="1021" t="s">
        <v>35</v>
      </c>
      <c r="E40" s="1044">
        <f>B44</f>
        <v>5</v>
      </c>
      <c r="F40" s="876" t="s">
        <v>18</v>
      </c>
      <c r="G40" s="902"/>
      <c r="L40" s="917"/>
      <c r="M40" s="917"/>
      <c r="N40" s="917"/>
    </row>
    <row r="41" spans="1:15" s="875" customFormat="1">
      <c r="A41" s="861" t="s">
        <v>159</v>
      </c>
      <c r="B41" s="891">
        <v>1</v>
      </c>
      <c r="C41" s="885" t="s">
        <v>20</v>
      </c>
      <c r="D41" s="890" t="s">
        <v>25</v>
      </c>
      <c r="E41" s="884">
        <f>E$16</f>
        <v>0.1</v>
      </c>
      <c r="F41" s="1045" t="s">
        <v>20</v>
      </c>
      <c r="H41" s="1004"/>
    </row>
    <row r="42" spans="1:15" s="875" customFormat="1">
      <c r="A42" s="866" t="s">
        <v>153</v>
      </c>
      <c r="C42" s="885" t="s">
        <v>41</v>
      </c>
      <c r="D42" s="1046" t="s">
        <v>16</v>
      </c>
      <c r="E42" s="907">
        <f>E40*E41</f>
        <v>0.5</v>
      </c>
      <c r="F42" s="879" t="s">
        <v>18</v>
      </c>
      <c r="G42" s="917"/>
      <c r="I42" s="871"/>
      <c r="J42" s="871"/>
      <c r="K42" s="871"/>
      <c r="L42" s="871"/>
      <c r="M42" s="871"/>
      <c r="N42" s="871"/>
    </row>
    <row r="43" spans="1:15" s="875" customFormat="1" ht="24">
      <c r="A43" s="910" t="s">
        <v>132</v>
      </c>
      <c r="B43" s="904">
        <f>0.5*1000</f>
        <v>500</v>
      </c>
      <c r="C43" s="895" t="s">
        <v>80</v>
      </c>
      <c r="D43" s="1047"/>
      <c r="E43" s="1048"/>
      <c r="F43" s="879"/>
      <c r="G43" s="917"/>
      <c r="H43" s="1004" t="s">
        <v>414</v>
      </c>
      <c r="I43" s="902"/>
      <c r="J43" s="902"/>
      <c r="K43" s="902"/>
      <c r="L43" s="902"/>
      <c r="M43" s="902"/>
      <c r="N43" s="902"/>
    </row>
    <row r="44" spans="1:15" s="902" customFormat="1">
      <c r="A44" s="910" t="s">
        <v>35</v>
      </c>
      <c r="B44" s="911">
        <f>B43*B41*B40</f>
        <v>5</v>
      </c>
      <c r="C44" s="876" t="s">
        <v>81</v>
      </c>
      <c r="D44" s="1047"/>
      <c r="E44" s="1048"/>
      <c r="F44" s="879"/>
      <c r="G44" s="917"/>
      <c r="H44" s="1004" t="s">
        <v>413</v>
      </c>
      <c r="I44" s="917"/>
      <c r="J44" s="917"/>
      <c r="K44" s="917"/>
    </row>
    <row r="45" spans="1:15" s="875" customFormat="1">
      <c r="A45" s="900" t="s">
        <v>28</v>
      </c>
      <c r="B45" s="911">
        <f>B44</f>
        <v>5</v>
      </c>
      <c r="C45" s="876" t="s">
        <v>18</v>
      </c>
      <c r="D45" s="896" t="s">
        <v>36</v>
      </c>
      <c r="E45" s="907">
        <f>E42</f>
        <v>0.5</v>
      </c>
      <c r="F45" s="879" t="s">
        <v>18</v>
      </c>
      <c r="G45" s="916" t="s">
        <v>20</v>
      </c>
      <c r="H45" s="1004"/>
    </row>
    <row r="46" spans="1:15" ht="12.75" customHeight="1">
      <c r="A46" s="867"/>
      <c r="B46" s="836"/>
      <c r="C46" s="869"/>
      <c r="D46" s="860"/>
      <c r="E46" s="913"/>
      <c r="F46" s="905"/>
      <c r="G46" s="839"/>
      <c r="H46" s="839"/>
      <c r="I46" s="839"/>
      <c r="J46" s="839"/>
      <c r="K46" s="839"/>
      <c r="L46" s="902"/>
      <c r="M46" s="916"/>
      <c r="N46" s="916"/>
      <c r="O46" s="916"/>
    </row>
    <row r="47" spans="1:15">
      <c r="A47" s="867" t="s">
        <v>74</v>
      </c>
      <c r="B47" s="868"/>
      <c r="C47" s="869"/>
      <c r="D47" s="860" t="s">
        <v>74</v>
      </c>
      <c r="E47" s="904"/>
      <c r="F47" s="905"/>
      <c r="L47" s="916"/>
      <c r="M47" s="916"/>
      <c r="N47" s="916"/>
    </row>
    <row r="48" spans="1:15" s="875" customFormat="1">
      <c r="A48" s="900" t="s">
        <v>14</v>
      </c>
      <c r="B48" s="884">
        <v>0.01</v>
      </c>
      <c r="C48" s="869"/>
      <c r="D48" s="865" t="s">
        <v>35</v>
      </c>
      <c r="E48" s="907">
        <f>B52</f>
        <v>7.0920000000000005</v>
      </c>
      <c r="F48" s="879" t="s">
        <v>18</v>
      </c>
      <c r="G48" s="917"/>
      <c r="H48" s="1004" t="s">
        <v>20</v>
      </c>
      <c r="I48" s="917"/>
      <c r="J48" s="902"/>
      <c r="K48" s="902"/>
      <c r="L48" s="916"/>
      <c r="M48" s="916"/>
      <c r="N48" s="916"/>
    </row>
    <row r="49" spans="1:15" s="875" customFormat="1">
      <c r="A49" s="866" t="s">
        <v>104</v>
      </c>
      <c r="B49" s="1008">
        <v>120</v>
      </c>
      <c r="C49" s="837" t="s">
        <v>15</v>
      </c>
      <c r="D49" s="908" t="s">
        <v>25</v>
      </c>
      <c r="E49" s="884">
        <f>E$16</f>
        <v>0.1</v>
      </c>
      <c r="F49" s="892"/>
      <c r="G49" s="917"/>
      <c r="H49" s="1004" t="s">
        <v>388</v>
      </c>
      <c r="I49" s="917"/>
      <c r="J49" s="902"/>
      <c r="K49" s="902"/>
      <c r="L49" s="916"/>
      <c r="M49" s="916"/>
      <c r="N49" s="916"/>
    </row>
    <row r="50" spans="1:15" s="902" customFormat="1">
      <c r="A50" s="866" t="s">
        <v>153</v>
      </c>
      <c r="B50" s="875"/>
      <c r="C50" s="885" t="s">
        <v>41</v>
      </c>
      <c r="D50" s="896" t="s">
        <v>16</v>
      </c>
      <c r="E50" s="907">
        <f>E48*E49</f>
        <v>0.70920000000000005</v>
      </c>
      <c r="F50" s="879" t="s">
        <v>18</v>
      </c>
      <c r="G50" s="917"/>
      <c r="H50" s="1004"/>
      <c r="I50" s="917"/>
      <c r="J50" s="875"/>
      <c r="K50" s="875"/>
      <c r="L50" s="916"/>
      <c r="M50" s="916"/>
      <c r="N50" s="916"/>
    </row>
    <row r="51" spans="1:15" s="902" customFormat="1" ht="24">
      <c r="A51" s="910" t="s">
        <v>119</v>
      </c>
      <c r="B51" s="848">
        <v>5.91</v>
      </c>
      <c r="C51" s="837" t="s">
        <v>126</v>
      </c>
      <c r="D51" s="906" t="s">
        <v>17</v>
      </c>
      <c r="E51" s="838">
        <f>B54</f>
        <v>20.279999999999998</v>
      </c>
      <c r="F51" s="879" t="s">
        <v>18</v>
      </c>
      <c r="H51" s="1004"/>
      <c r="L51" s="916"/>
      <c r="M51" s="916"/>
      <c r="N51" s="916"/>
    </row>
    <row r="52" spans="1:15" s="902" customFormat="1">
      <c r="A52" s="910" t="s">
        <v>35</v>
      </c>
      <c r="B52" s="847">
        <f>B51*B49*B48</f>
        <v>7.0920000000000005</v>
      </c>
      <c r="C52" s="876" t="s">
        <v>18</v>
      </c>
      <c r="D52" s="908" t="s">
        <v>57</v>
      </c>
      <c r="E52" s="884">
        <f>E$15</f>
        <v>0.1</v>
      </c>
      <c r="F52" s="892" t="s">
        <v>20</v>
      </c>
      <c r="L52" s="917"/>
      <c r="M52" s="917"/>
      <c r="N52" s="917"/>
    </row>
    <row r="53" spans="1:15" ht="24">
      <c r="A53" s="866" t="s">
        <v>120</v>
      </c>
      <c r="B53" s="837">
        <v>16.899999999999999</v>
      </c>
      <c r="C53" s="837" t="s">
        <v>126</v>
      </c>
      <c r="D53" s="896" t="s">
        <v>27</v>
      </c>
      <c r="E53" s="907">
        <f>E51*E52</f>
        <v>2.028</v>
      </c>
      <c r="F53" s="879" t="s">
        <v>18</v>
      </c>
      <c r="G53" s="902" t="s">
        <v>20</v>
      </c>
      <c r="I53" s="916"/>
      <c r="J53" s="902"/>
      <c r="K53" s="902"/>
      <c r="O53" s="916"/>
    </row>
    <row r="54" spans="1:15">
      <c r="A54" s="900" t="s">
        <v>17</v>
      </c>
      <c r="B54" s="911">
        <f>B53*B49*B48</f>
        <v>20.279999999999998</v>
      </c>
      <c r="C54" s="876" t="s">
        <v>18</v>
      </c>
      <c r="D54" s="896"/>
      <c r="E54" s="907"/>
      <c r="F54" s="879"/>
      <c r="G54" s="839"/>
      <c r="I54" s="916"/>
      <c r="J54" s="916"/>
      <c r="K54" s="916"/>
      <c r="O54" s="916"/>
    </row>
    <row r="55" spans="1:15">
      <c r="A55" s="900" t="s">
        <v>28</v>
      </c>
      <c r="B55" s="911">
        <f>B52+B54</f>
        <v>27.372</v>
      </c>
      <c r="C55" s="876" t="s">
        <v>18</v>
      </c>
      <c r="D55" s="896" t="s">
        <v>36</v>
      </c>
      <c r="E55" s="840">
        <f>E50+E53</f>
        <v>2.7372000000000001</v>
      </c>
      <c r="F55" s="879" t="s">
        <v>18</v>
      </c>
      <c r="G55" s="916" t="s">
        <v>20</v>
      </c>
      <c r="H55" s="916"/>
      <c r="I55" s="916"/>
      <c r="J55" s="916"/>
      <c r="K55" s="916"/>
      <c r="O55" s="916"/>
    </row>
    <row r="56" spans="1:15">
      <c r="A56" s="988"/>
      <c r="B56" s="868"/>
      <c r="C56" s="885"/>
      <c r="D56" s="989"/>
      <c r="E56" s="904"/>
      <c r="F56" s="879"/>
      <c r="G56" s="916"/>
      <c r="H56" s="916"/>
      <c r="I56" s="916"/>
      <c r="J56" s="916"/>
      <c r="K56" s="916"/>
      <c r="O56" s="916"/>
    </row>
    <row r="57" spans="1:15">
      <c r="A57" s="867" t="s">
        <v>12</v>
      </c>
      <c r="B57" s="868"/>
      <c r="C57" s="885"/>
      <c r="D57" s="860" t="s">
        <v>12</v>
      </c>
      <c r="E57" s="904"/>
      <c r="F57" s="879"/>
      <c r="G57" s="916"/>
      <c r="H57" s="916"/>
      <c r="I57" s="916"/>
      <c r="J57" s="916"/>
      <c r="K57" s="916"/>
      <c r="O57" s="916"/>
    </row>
    <row r="58" spans="1:15">
      <c r="A58" s="900" t="s">
        <v>14</v>
      </c>
      <c r="B58" s="884">
        <v>0.01</v>
      </c>
      <c r="C58" s="885"/>
      <c r="D58" s="896" t="s">
        <v>35</v>
      </c>
      <c r="E58" s="907">
        <f>B62</f>
        <v>1.3156000000000001</v>
      </c>
      <c r="F58" s="879" t="s">
        <v>18</v>
      </c>
      <c r="G58" s="916"/>
      <c r="H58" s="916"/>
      <c r="I58" s="916"/>
      <c r="J58" s="916"/>
      <c r="K58" s="916"/>
      <c r="O58" s="916"/>
    </row>
    <row r="59" spans="1:15">
      <c r="A59" s="866" t="s">
        <v>153</v>
      </c>
      <c r="B59" s="875"/>
      <c r="C59" s="885" t="s">
        <v>41</v>
      </c>
      <c r="D59" s="908" t="s">
        <v>25</v>
      </c>
      <c r="E59" s="884">
        <f>E$16</f>
        <v>0.1</v>
      </c>
      <c r="F59" s="892" t="s">
        <v>20</v>
      </c>
    </row>
    <row r="60" spans="1:15">
      <c r="A60" s="900" t="s">
        <v>83</v>
      </c>
      <c r="B60" s="868">
        <v>25</v>
      </c>
      <c r="C60" s="885" t="s">
        <v>84</v>
      </c>
      <c r="D60" s="896" t="s">
        <v>16</v>
      </c>
      <c r="E60" s="907">
        <f>E58*E59</f>
        <v>0.13156000000000001</v>
      </c>
      <c r="F60" s="879" t="s">
        <v>18</v>
      </c>
      <c r="H60" s="875"/>
    </row>
    <row r="61" spans="1:15">
      <c r="A61" s="900" t="s">
        <v>85</v>
      </c>
      <c r="B61" s="868">
        <v>131.56</v>
      </c>
      <c r="C61" s="885" t="s">
        <v>37</v>
      </c>
      <c r="D61" s="896"/>
      <c r="E61" s="907"/>
      <c r="F61" s="879"/>
      <c r="G61" s="875"/>
    </row>
    <row r="62" spans="1:15">
      <c r="A62" s="900" t="s">
        <v>35</v>
      </c>
      <c r="B62" s="911">
        <f>B61*B58</f>
        <v>1.3156000000000001</v>
      </c>
      <c r="C62" s="885" t="s">
        <v>18</v>
      </c>
      <c r="D62" s="896" t="s">
        <v>20</v>
      </c>
      <c r="E62" s="904" t="s">
        <v>20</v>
      </c>
      <c r="F62" s="879" t="s">
        <v>20</v>
      </c>
      <c r="G62" s="902" t="s">
        <v>20</v>
      </c>
      <c r="H62" s="916"/>
      <c r="I62" s="916"/>
      <c r="J62" s="916"/>
      <c r="K62" s="916"/>
    </row>
    <row r="63" spans="1:15">
      <c r="A63" s="900" t="s">
        <v>28</v>
      </c>
      <c r="B63" s="911">
        <f>B62</f>
        <v>1.3156000000000001</v>
      </c>
      <c r="C63" s="885" t="s">
        <v>18</v>
      </c>
      <c r="D63" s="896" t="s">
        <v>36</v>
      </c>
      <c r="E63" s="907">
        <f>E60</f>
        <v>0.13156000000000001</v>
      </c>
      <c r="F63" s="879" t="s">
        <v>18</v>
      </c>
      <c r="G63" s="902" t="s">
        <v>20</v>
      </c>
      <c r="H63" s="916"/>
      <c r="I63" s="916"/>
      <c r="J63" s="916"/>
      <c r="K63" s="916"/>
    </row>
    <row r="64" spans="1:15">
      <c r="A64" s="988"/>
      <c r="B64" s="868"/>
      <c r="C64" s="885"/>
      <c r="D64" s="989"/>
      <c r="E64" s="904"/>
      <c r="F64" s="879"/>
    </row>
    <row r="65" spans="1:21">
      <c r="A65" s="867" t="s">
        <v>13</v>
      </c>
      <c r="B65" s="868"/>
      <c r="C65" s="885"/>
      <c r="D65" s="860" t="s">
        <v>13</v>
      </c>
      <c r="E65" s="904"/>
      <c r="F65" s="879"/>
    </row>
    <row r="66" spans="1:21" ht="24">
      <c r="A66" s="866" t="s">
        <v>70</v>
      </c>
      <c r="B66" s="844">
        <f>B45+B55+B63</f>
        <v>33.687600000000003</v>
      </c>
      <c r="C66" s="885" t="s">
        <v>18</v>
      </c>
      <c r="D66" s="865" t="s">
        <v>38</v>
      </c>
      <c r="E66" s="907">
        <f>E55+E63+E45</f>
        <v>3.36876</v>
      </c>
      <c r="F66" s="879" t="s">
        <v>18</v>
      </c>
      <c r="H66" s="1138"/>
      <c r="I66" s="1230"/>
      <c r="J66" s="1230"/>
      <c r="K66" s="1230"/>
      <c r="L66" s="1230"/>
      <c r="M66" s="1230"/>
      <c r="N66" s="1230"/>
      <c r="O66" s="1230"/>
      <c r="P66" s="1230"/>
      <c r="Q66" s="1230"/>
      <c r="R66" s="1230"/>
      <c r="S66" s="1230"/>
      <c r="T66" s="1230"/>
      <c r="U66" s="1230"/>
    </row>
    <row r="67" spans="1:21" ht="36">
      <c r="A67" s="861" t="s">
        <v>71</v>
      </c>
      <c r="B67" s="892"/>
      <c r="C67" s="885" t="s">
        <v>18</v>
      </c>
      <c r="D67" s="865" t="s">
        <v>47</v>
      </c>
      <c r="E67" s="892"/>
      <c r="F67" s="879" t="s">
        <v>18</v>
      </c>
      <c r="H67" s="1230"/>
      <c r="I67" s="1230"/>
      <c r="J67" s="1230"/>
      <c r="K67" s="1230"/>
      <c r="L67" s="1230"/>
      <c r="M67" s="1230"/>
      <c r="N67" s="1230"/>
      <c r="O67" s="1230"/>
      <c r="P67" s="1230"/>
      <c r="Q67" s="1230"/>
      <c r="R67" s="1230"/>
      <c r="S67" s="1230"/>
      <c r="T67" s="1230"/>
      <c r="U67" s="1230"/>
    </row>
    <row r="68" spans="1:21">
      <c r="A68" s="954"/>
      <c r="B68" s="954"/>
      <c r="C68" s="870"/>
      <c r="D68" s="870"/>
      <c r="E68" s="954"/>
      <c r="F68" s="954"/>
      <c r="H68" s="1230"/>
      <c r="I68" s="1230"/>
      <c r="J68" s="1230"/>
      <c r="K68" s="1230"/>
      <c r="L68" s="1230"/>
      <c r="M68" s="1230"/>
      <c r="N68" s="1230"/>
      <c r="O68" s="1230"/>
      <c r="P68" s="1230"/>
      <c r="Q68" s="1230"/>
      <c r="R68" s="1230"/>
      <c r="S68" s="1230"/>
      <c r="T68" s="1230"/>
      <c r="U68" s="1230"/>
    </row>
    <row r="69" spans="1:21" ht="74.25">
      <c r="A69" s="819" t="s">
        <v>161</v>
      </c>
      <c r="B69" s="954"/>
      <c r="C69" s="870"/>
      <c r="D69" s="870"/>
      <c r="E69" s="954"/>
      <c r="F69" s="954"/>
      <c r="G69" s="875"/>
      <c r="H69" s="1230"/>
      <c r="I69" s="1230"/>
      <c r="J69" s="1230"/>
      <c r="K69" s="1230"/>
      <c r="L69" s="1230"/>
      <c r="M69" s="1230"/>
      <c r="N69" s="1230"/>
      <c r="O69" s="1230"/>
      <c r="P69" s="1230"/>
      <c r="Q69" s="1230"/>
      <c r="R69" s="1230"/>
      <c r="S69" s="1230"/>
      <c r="T69" s="1230"/>
      <c r="U69" s="1230"/>
    </row>
    <row r="70" spans="1:21" ht="49.5">
      <c r="A70" s="898" t="s">
        <v>218</v>
      </c>
      <c r="C70" s="905"/>
      <c r="D70" s="1001" t="s">
        <v>20</v>
      </c>
      <c r="E70" s="954"/>
      <c r="F70" s="954"/>
      <c r="L70" s="875"/>
      <c r="M70" s="875"/>
      <c r="N70" s="875"/>
    </row>
    <row r="71" spans="1:21" ht="49.5">
      <c r="A71" s="819" t="s">
        <v>204</v>
      </c>
      <c r="B71" s="1002"/>
      <c r="C71" s="819"/>
      <c r="D71" s="1001" t="s">
        <v>20</v>
      </c>
      <c r="E71" s="954"/>
      <c r="F71" s="954"/>
      <c r="G71" s="916" t="s">
        <v>20</v>
      </c>
      <c r="I71" s="841" t="s">
        <v>20</v>
      </c>
      <c r="L71" s="875"/>
      <c r="M71" s="875"/>
      <c r="N71" s="875"/>
    </row>
    <row r="72" spans="1:21" ht="33">
      <c r="A72" s="819" t="s">
        <v>86</v>
      </c>
      <c r="B72" s="819"/>
      <c r="C72" s="843"/>
      <c r="D72" s="842" t="s">
        <v>20</v>
      </c>
      <c r="E72" s="1011"/>
      <c r="F72" s="954"/>
      <c r="G72" s="916"/>
      <c r="I72" s="841"/>
      <c r="L72" s="875"/>
      <c r="M72" s="875"/>
      <c r="N72" s="875"/>
    </row>
    <row r="73" spans="1:21">
      <c r="A73" s="819"/>
      <c r="B73" s="819"/>
      <c r="C73" s="843"/>
      <c r="D73" s="842"/>
      <c r="E73" s="1011"/>
      <c r="F73" s="954"/>
      <c r="G73" s="916"/>
      <c r="I73" s="841"/>
      <c r="L73" s="875"/>
      <c r="M73" s="875"/>
      <c r="N73" s="875"/>
    </row>
    <row r="74" spans="1:21" s="902" customFormat="1" ht="14.25">
      <c r="A74" s="1239"/>
      <c r="B74" s="1142"/>
      <c r="C74" s="1143"/>
      <c r="D74" s="1143"/>
      <c r="E74" s="1143"/>
      <c r="F74" s="1142"/>
      <c r="I74" s="1238"/>
      <c r="J74" s="1036"/>
      <c r="L74" s="887"/>
    </row>
    <row r="75" spans="1:21" s="902" customFormat="1" ht="14.25">
      <c r="A75" s="1147"/>
      <c r="B75" s="1148"/>
      <c r="C75" s="1149"/>
      <c r="D75" s="1147"/>
      <c r="E75" s="1148"/>
      <c r="F75" s="1149"/>
      <c r="I75" s="856"/>
      <c r="J75" s="1036"/>
      <c r="L75" s="887"/>
    </row>
    <row r="76" spans="1:21" s="902" customFormat="1" ht="14.25" customHeight="1">
      <c r="A76" s="1147"/>
      <c r="B76" s="879"/>
      <c r="C76" s="905"/>
      <c r="D76" s="1147"/>
      <c r="E76" s="879"/>
      <c r="F76" s="899"/>
      <c r="I76" s="857"/>
      <c r="J76" s="854"/>
      <c r="K76" s="1156"/>
      <c r="L76" s="887"/>
    </row>
    <row r="77" spans="1:21" s="902" customFormat="1" ht="14.25" customHeight="1">
      <c r="A77" s="1147"/>
      <c r="B77" s="1148"/>
      <c r="C77" s="1149"/>
      <c r="D77" s="1222"/>
      <c r="E77" s="886"/>
      <c r="F77" s="899"/>
      <c r="H77" s="1036"/>
      <c r="I77" s="857"/>
      <c r="J77" s="1036"/>
      <c r="K77" s="1156"/>
      <c r="L77" s="887"/>
      <c r="M77" s="1031"/>
    </row>
    <row r="78" spans="1:21" s="902" customFormat="1" ht="14.25" customHeight="1">
      <c r="A78" s="1147"/>
      <c r="B78" s="879"/>
      <c r="C78" s="879"/>
      <c r="D78" s="1147"/>
      <c r="E78" s="899"/>
      <c r="F78" s="899"/>
      <c r="H78" s="854"/>
      <c r="I78" s="856"/>
      <c r="J78" s="854"/>
      <c r="K78" s="1157"/>
      <c r="L78" s="887"/>
      <c r="N78" s="887"/>
    </row>
    <row r="79" spans="1:21" s="902" customFormat="1" ht="14.25" customHeight="1">
      <c r="A79" s="1222"/>
      <c r="B79" s="1144"/>
      <c r="C79" s="879"/>
      <c r="D79" s="1222"/>
      <c r="E79" s="899"/>
      <c r="F79" s="879"/>
    </row>
    <row r="80" spans="1:21" s="902" customFormat="1" ht="14.25" customHeight="1">
      <c r="A80" s="1222"/>
      <c r="B80" s="1008"/>
      <c r="C80" s="879"/>
      <c r="D80" s="1036"/>
      <c r="E80" s="601"/>
      <c r="F80" s="1149"/>
      <c r="H80" s="1004"/>
    </row>
    <row r="81" spans="1:14" s="902" customFormat="1" ht="14.25" customHeight="1">
      <c r="A81" s="1222"/>
      <c r="C81" s="879"/>
      <c r="D81" s="1222"/>
      <c r="E81" s="886"/>
      <c r="F81" s="879"/>
      <c r="H81" s="1004"/>
    </row>
    <row r="82" spans="1:14" s="902" customFormat="1" ht="14.25" customHeight="1">
      <c r="A82" s="1222"/>
      <c r="B82" s="904"/>
      <c r="C82" s="879"/>
      <c r="D82" s="1037"/>
      <c r="E82" s="886"/>
      <c r="F82" s="879"/>
      <c r="H82" s="1004"/>
    </row>
    <row r="83" spans="1:14" s="902" customFormat="1" ht="14.25" customHeight="1">
      <c r="A83" s="1222"/>
      <c r="B83" s="886"/>
      <c r="C83" s="879"/>
      <c r="D83" s="1037"/>
      <c r="E83" s="886"/>
      <c r="F83" s="879"/>
      <c r="H83" s="1030"/>
    </row>
    <row r="84" spans="1:14" s="902" customFormat="1" ht="14.25" customHeight="1">
      <c r="A84" s="1222"/>
      <c r="B84" s="886"/>
      <c r="C84" s="879"/>
      <c r="D84" s="1150"/>
      <c r="E84" s="886"/>
      <c r="F84" s="879"/>
    </row>
    <row r="85" spans="1:14" s="902" customFormat="1" ht="14.25" customHeight="1">
      <c r="A85" s="1151"/>
      <c r="B85" s="886"/>
      <c r="C85" s="879"/>
      <c r="D85" s="1151"/>
      <c r="E85" s="904"/>
      <c r="F85" s="834"/>
      <c r="M85" s="1031"/>
    </row>
    <row r="86" spans="1:14" s="902" customFormat="1" ht="14.25" customHeight="1">
      <c r="A86" s="1147"/>
      <c r="B86" s="879"/>
      <c r="C86" s="879"/>
      <c r="D86" s="1147"/>
      <c r="E86" s="879"/>
      <c r="F86" s="879"/>
      <c r="I86" s="887"/>
      <c r="J86" s="1031"/>
      <c r="K86" s="887"/>
      <c r="N86" s="887"/>
    </row>
    <row r="87" spans="1:14" s="902" customFormat="1" ht="14.25" customHeight="1">
      <c r="A87" s="1151"/>
      <c r="B87" s="904"/>
      <c r="C87" s="905"/>
      <c r="D87" s="1151"/>
      <c r="E87" s="904"/>
      <c r="F87" s="905"/>
      <c r="H87" s="1032"/>
      <c r="I87" s="887"/>
      <c r="J87" s="887"/>
      <c r="K87" s="887"/>
    </row>
    <row r="88" spans="1:14" s="902" customFormat="1" ht="14.25" customHeight="1">
      <c r="A88" s="1147"/>
      <c r="B88" s="904"/>
      <c r="C88" s="905"/>
      <c r="D88" s="1147"/>
      <c r="E88" s="904"/>
      <c r="F88" s="905"/>
      <c r="H88" s="887"/>
      <c r="I88" s="1032"/>
      <c r="J88" s="672"/>
      <c r="K88" s="887"/>
    </row>
    <row r="89" spans="1:14" s="902" customFormat="1" ht="14.25" customHeight="1">
      <c r="A89" s="1222"/>
      <c r="B89" s="886"/>
      <c r="C89" s="879"/>
      <c r="D89" s="1222"/>
      <c r="E89" s="886"/>
      <c r="F89" s="879"/>
      <c r="I89" s="887"/>
      <c r="J89" s="672"/>
      <c r="K89" s="887"/>
    </row>
    <row r="90" spans="1:14" s="902" customFormat="1" ht="14.25" customHeight="1">
      <c r="A90" s="905"/>
      <c r="B90" s="904"/>
      <c r="C90" s="905"/>
      <c r="D90" s="905"/>
      <c r="E90" s="904"/>
      <c r="F90" s="905"/>
      <c r="H90" s="819"/>
    </row>
    <row r="91" spans="1:14" s="902" customFormat="1" ht="14.25" customHeight="1">
      <c r="A91" s="1147"/>
      <c r="B91" s="913"/>
      <c r="C91" s="905"/>
      <c r="D91" s="1147"/>
      <c r="E91" s="913"/>
      <c r="F91" s="905"/>
    </row>
    <row r="92" spans="1:14" s="902" customFormat="1" ht="14.25" customHeight="1">
      <c r="A92" s="1147"/>
      <c r="B92" s="904"/>
      <c r="C92" s="905"/>
      <c r="D92" s="1147"/>
      <c r="E92" s="904"/>
      <c r="F92" s="905"/>
      <c r="H92" s="987"/>
    </row>
    <row r="93" spans="1:14" s="902" customFormat="1" ht="14.25" customHeight="1">
      <c r="A93" s="1036"/>
      <c r="B93" s="1144"/>
      <c r="C93" s="905"/>
      <c r="D93" s="1036"/>
      <c r="E93" s="1158"/>
      <c r="F93" s="879"/>
    </row>
    <row r="94" spans="1:14" s="902" customFormat="1" ht="14.25" customHeight="1">
      <c r="A94" s="1222"/>
      <c r="B94" s="601"/>
      <c r="C94" s="879"/>
      <c r="D94" s="1222"/>
      <c r="E94" s="1144"/>
      <c r="F94" s="1223"/>
      <c r="H94" s="1004"/>
    </row>
    <row r="95" spans="1:14" s="902" customFormat="1" ht="14.25" customHeight="1">
      <c r="A95" s="1222"/>
      <c r="C95" s="879"/>
      <c r="D95" s="1036"/>
      <c r="E95" s="907"/>
      <c r="F95" s="879"/>
      <c r="I95" s="1004"/>
      <c r="J95" s="1004"/>
      <c r="K95" s="1004"/>
      <c r="L95" s="1004"/>
      <c r="M95" s="1004"/>
      <c r="N95" s="1004"/>
    </row>
    <row r="96" spans="1:14" s="902" customFormat="1" ht="14.25" customHeight="1">
      <c r="A96" s="1153"/>
      <c r="B96" s="904"/>
      <c r="C96" s="879"/>
      <c r="D96" s="1036"/>
      <c r="E96" s="887"/>
      <c r="F96" s="879"/>
      <c r="H96" s="1004"/>
    </row>
    <row r="97" spans="1:11" s="902" customFormat="1" ht="14.25" customHeight="1">
      <c r="A97" s="1153"/>
      <c r="B97" s="907"/>
      <c r="C97" s="879"/>
      <c r="D97" s="1036"/>
      <c r="E97" s="887"/>
      <c r="F97" s="879"/>
      <c r="H97" s="1004"/>
    </row>
    <row r="98" spans="1:11" s="902" customFormat="1" ht="14.25" customHeight="1">
      <c r="A98" s="1036"/>
      <c r="B98" s="907"/>
      <c r="C98" s="879"/>
      <c r="D98" s="1036"/>
      <c r="E98" s="907"/>
      <c r="F98" s="879"/>
    </row>
    <row r="99" spans="1:11" s="902" customFormat="1" ht="14.25" customHeight="1">
      <c r="A99" s="1147"/>
      <c r="B99" s="913"/>
      <c r="C99" s="905"/>
      <c r="D99" s="1147"/>
      <c r="E99" s="913"/>
      <c r="F99" s="905"/>
      <c r="G99" s="1037"/>
      <c r="H99" s="1037"/>
      <c r="I99" s="1037"/>
      <c r="J99" s="1037"/>
      <c r="K99" s="1037"/>
    </row>
    <row r="100" spans="1:11" s="902" customFormat="1" ht="14.25" customHeight="1">
      <c r="A100" s="1147"/>
      <c r="B100" s="904"/>
      <c r="C100" s="905"/>
      <c r="D100" s="1147"/>
      <c r="E100" s="904"/>
      <c r="F100" s="905"/>
    </row>
    <row r="101" spans="1:11" s="902" customFormat="1" ht="14.25" customHeight="1">
      <c r="A101" s="1036"/>
      <c r="B101" s="1144"/>
      <c r="C101" s="905"/>
      <c r="D101" s="1222"/>
      <c r="E101" s="907"/>
      <c r="F101" s="879"/>
      <c r="H101" s="1004"/>
    </row>
    <row r="102" spans="1:11" s="902" customFormat="1" ht="14.25" customHeight="1">
      <c r="A102" s="1222"/>
      <c r="B102" s="1008"/>
      <c r="C102" s="879"/>
      <c r="D102" s="1036"/>
      <c r="E102" s="1144"/>
      <c r="F102" s="879"/>
      <c r="H102" s="1004"/>
    </row>
    <row r="103" spans="1:11" s="902" customFormat="1" ht="14.25" customHeight="1">
      <c r="A103" s="1222"/>
      <c r="C103" s="879"/>
      <c r="D103" s="1036"/>
      <c r="E103" s="907"/>
      <c r="F103" s="879"/>
      <c r="H103" s="1004"/>
    </row>
    <row r="104" spans="1:11" s="902" customFormat="1" ht="14.25" customHeight="1">
      <c r="A104" s="1153"/>
      <c r="B104" s="1240"/>
      <c r="C104" s="879"/>
      <c r="D104" s="1153"/>
      <c r="E104" s="907"/>
      <c r="F104" s="879"/>
      <c r="H104" s="1004"/>
    </row>
    <row r="105" spans="1:11" s="902" customFormat="1" ht="14.25" customHeight="1">
      <c r="A105" s="1153"/>
      <c r="B105" s="1007"/>
      <c r="C105" s="879"/>
      <c r="D105" s="1036"/>
      <c r="E105" s="1144"/>
      <c r="F105" s="879"/>
    </row>
    <row r="106" spans="1:11" s="902" customFormat="1" ht="14.25" customHeight="1">
      <c r="A106" s="1222"/>
      <c r="B106" s="879"/>
      <c r="C106" s="879"/>
      <c r="D106" s="1036"/>
      <c r="E106" s="907"/>
      <c r="F106" s="879"/>
    </row>
    <row r="107" spans="1:11" s="902" customFormat="1" ht="14.25" customHeight="1">
      <c r="A107" s="1036"/>
      <c r="B107" s="907"/>
      <c r="C107" s="879"/>
      <c r="D107" s="1036"/>
      <c r="E107" s="907"/>
      <c r="F107" s="879"/>
      <c r="G107" s="1037"/>
    </row>
    <row r="108" spans="1:11" s="902" customFormat="1" ht="14.25" customHeight="1">
      <c r="A108" s="1036"/>
      <c r="B108" s="907"/>
      <c r="C108" s="879"/>
      <c r="D108" s="1036"/>
      <c r="E108" s="907"/>
      <c r="F108" s="879"/>
    </row>
    <row r="109" spans="1:11" s="902" customFormat="1" ht="14.25" customHeight="1">
      <c r="A109" s="905"/>
      <c r="B109" s="904"/>
      <c r="C109" s="879"/>
      <c r="D109" s="905"/>
      <c r="E109" s="904"/>
      <c r="F109" s="879"/>
    </row>
    <row r="110" spans="1:11" s="902" customFormat="1" ht="14.25" customHeight="1">
      <c r="A110" s="1147"/>
      <c r="B110" s="904"/>
      <c r="C110" s="879"/>
      <c r="D110" s="1147"/>
      <c r="E110" s="904"/>
      <c r="F110" s="879"/>
    </row>
    <row r="111" spans="1:11" s="902" customFormat="1" ht="14.25" customHeight="1">
      <c r="A111" s="1036"/>
      <c r="B111" s="1144"/>
      <c r="C111" s="879"/>
      <c r="D111" s="1036"/>
      <c r="E111" s="907"/>
      <c r="F111" s="879"/>
    </row>
    <row r="112" spans="1:11" s="902" customFormat="1" ht="14.25" customHeight="1">
      <c r="A112" s="1222"/>
      <c r="C112" s="879"/>
      <c r="D112" s="1036"/>
      <c r="E112" s="1144"/>
      <c r="F112" s="879"/>
    </row>
    <row r="113" spans="1:21" s="902" customFormat="1" ht="14.25" customHeight="1">
      <c r="A113" s="1036"/>
      <c r="B113" s="904"/>
      <c r="C113" s="879"/>
      <c r="D113" s="1036"/>
      <c r="E113" s="907"/>
      <c r="F113" s="879"/>
    </row>
    <row r="114" spans="1:21" s="902" customFormat="1" ht="14.25" customHeight="1">
      <c r="A114" s="1036"/>
      <c r="B114" s="904"/>
      <c r="C114" s="879"/>
      <c r="D114" s="1036"/>
      <c r="E114" s="907"/>
      <c r="F114" s="879"/>
    </row>
    <row r="115" spans="1:21" s="902" customFormat="1" ht="14.25" customHeight="1">
      <c r="A115" s="1036"/>
      <c r="B115" s="907"/>
      <c r="C115" s="879"/>
      <c r="D115" s="1036"/>
      <c r="E115" s="904"/>
      <c r="F115" s="879"/>
    </row>
    <row r="116" spans="1:21" s="902" customFormat="1" ht="14.25" customHeight="1">
      <c r="A116" s="1036"/>
      <c r="B116" s="907"/>
      <c r="C116" s="879"/>
      <c r="D116" s="1036"/>
      <c r="E116" s="907"/>
      <c r="F116" s="879"/>
    </row>
    <row r="117" spans="1:21" s="902" customFormat="1" ht="14.25" customHeight="1">
      <c r="A117" s="905"/>
      <c r="B117" s="904"/>
      <c r="C117" s="879"/>
      <c r="D117" s="905"/>
      <c r="E117" s="904"/>
      <c r="F117" s="879"/>
    </row>
    <row r="118" spans="1:21" s="902" customFormat="1" ht="14.25" customHeight="1">
      <c r="A118" s="1147"/>
      <c r="B118" s="904"/>
      <c r="C118" s="879"/>
      <c r="D118" s="1147"/>
      <c r="E118" s="904"/>
      <c r="F118" s="879"/>
    </row>
    <row r="119" spans="1:21" s="902" customFormat="1" ht="14.25" customHeight="1">
      <c r="A119" s="1222"/>
      <c r="B119" s="909"/>
      <c r="C119" s="879"/>
      <c r="D119" s="1222"/>
      <c r="E119" s="907"/>
      <c r="F119" s="879"/>
      <c r="H119" s="1226"/>
      <c r="I119" s="1227"/>
      <c r="J119" s="1227"/>
      <c r="K119" s="1227"/>
      <c r="L119" s="1227"/>
      <c r="M119" s="1227"/>
      <c r="N119" s="1227"/>
      <c r="O119" s="1227"/>
      <c r="P119" s="1227"/>
      <c r="Q119" s="1227"/>
      <c r="R119" s="1227"/>
      <c r="S119" s="1227"/>
      <c r="T119" s="1227"/>
      <c r="U119" s="1227"/>
    </row>
    <row r="120" spans="1:21" s="902" customFormat="1" ht="14.25" customHeight="1">
      <c r="A120" s="1222"/>
      <c r="B120" s="879"/>
      <c r="C120" s="879"/>
      <c r="D120" s="1222"/>
      <c r="E120" s="879"/>
      <c r="F120" s="879"/>
      <c r="H120" s="1227"/>
      <c r="I120" s="1227"/>
      <c r="J120" s="1227"/>
      <c r="K120" s="1227"/>
      <c r="L120" s="1227"/>
      <c r="M120" s="1227"/>
      <c r="N120" s="1227"/>
      <c r="O120" s="1227"/>
      <c r="P120" s="1227"/>
      <c r="Q120" s="1227"/>
      <c r="R120" s="1227"/>
      <c r="S120" s="1227"/>
      <c r="T120" s="1227"/>
      <c r="U120" s="1227"/>
    </row>
    <row r="121" spans="1:21" s="902" customFormat="1" ht="14.25" customHeight="1">
      <c r="A121" s="905"/>
      <c r="B121" s="905"/>
      <c r="C121" s="905"/>
      <c r="D121" s="905"/>
      <c r="E121" s="905"/>
      <c r="F121" s="905"/>
      <c r="H121" s="1227"/>
      <c r="I121" s="1227"/>
      <c r="J121" s="1227"/>
      <c r="K121" s="1227"/>
      <c r="L121" s="1227"/>
      <c r="M121" s="1227"/>
      <c r="N121" s="1227"/>
      <c r="O121" s="1227"/>
      <c r="P121" s="1227"/>
      <c r="Q121" s="1227"/>
      <c r="R121" s="1227"/>
      <c r="S121" s="1227"/>
      <c r="T121" s="1227"/>
      <c r="U121" s="1227"/>
    </row>
    <row r="122" spans="1:21" s="902" customFormat="1" ht="14.25" customHeight="1">
      <c r="A122" s="819"/>
      <c r="B122" s="905"/>
      <c r="C122" s="905"/>
      <c r="D122" s="905"/>
      <c r="E122" s="905"/>
      <c r="F122" s="905"/>
      <c r="H122" s="1227"/>
      <c r="I122" s="1227"/>
      <c r="J122" s="1227"/>
      <c r="K122" s="1227"/>
      <c r="L122" s="1227"/>
      <c r="M122" s="1227"/>
      <c r="N122" s="1227"/>
      <c r="O122" s="1227"/>
      <c r="P122" s="1227"/>
      <c r="Q122" s="1227"/>
      <c r="R122" s="1227"/>
      <c r="S122" s="1227"/>
      <c r="T122" s="1227"/>
      <c r="U122" s="1227"/>
    </row>
    <row r="123" spans="1:21" s="902" customFormat="1" ht="14.25" customHeight="1">
      <c r="A123" s="819"/>
      <c r="C123" s="905"/>
      <c r="D123" s="842"/>
      <c r="E123" s="905"/>
      <c r="F123" s="905"/>
    </row>
    <row r="124" spans="1:21" s="902" customFormat="1" ht="14.25" customHeight="1">
      <c r="A124" s="819"/>
      <c r="B124" s="842"/>
      <c r="C124" s="819"/>
      <c r="D124" s="842"/>
      <c r="E124" s="905"/>
      <c r="F124" s="905"/>
      <c r="I124" s="1241"/>
    </row>
    <row r="125" spans="1:21" s="902" customFormat="1" ht="14.25" customHeight="1">
      <c r="A125" s="819"/>
      <c r="B125" s="819"/>
      <c r="C125" s="1221"/>
      <c r="D125" s="842"/>
      <c r="E125" s="1221"/>
      <c r="F125" s="905"/>
      <c r="I125" s="1241"/>
    </row>
    <row r="126" spans="1:21" s="902" customFormat="1" ht="14.25" customHeight="1">
      <c r="A126" s="819"/>
      <c r="B126" s="819"/>
      <c r="C126" s="1221"/>
      <c r="D126" s="842"/>
      <c r="E126" s="1221"/>
      <c r="F126" s="905"/>
      <c r="I126" s="1242"/>
    </row>
    <row r="127" spans="1:21" s="902" customFormat="1" ht="14.25" customHeight="1">
      <c r="A127" s="824"/>
      <c r="B127" s="887"/>
    </row>
    <row r="128" spans="1:21" s="902" customFormat="1" ht="14.25" customHeight="1">
      <c r="A128" s="1142"/>
      <c r="B128" s="1146"/>
      <c r="C128" s="1143"/>
      <c r="D128" s="1143"/>
      <c r="E128" s="1143"/>
      <c r="F128" s="1142"/>
      <c r="G128" s="887"/>
      <c r="M128" s="799"/>
    </row>
    <row r="129" spans="1:14" s="902" customFormat="1" ht="14.25" customHeight="1">
      <c r="A129" s="1147"/>
      <c r="B129" s="1148"/>
      <c r="C129" s="1149"/>
      <c r="D129" s="1147"/>
      <c r="E129" s="1148"/>
      <c r="F129" s="1149"/>
    </row>
    <row r="130" spans="1:14" s="902" customFormat="1" ht="14.25" customHeight="1">
      <c r="A130" s="1150"/>
      <c r="B130" s="879"/>
      <c r="C130" s="905"/>
      <c r="D130" s="1150"/>
      <c r="E130" s="879"/>
      <c r="F130" s="905"/>
    </row>
    <row r="131" spans="1:14" s="902" customFormat="1" ht="14.25" customHeight="1">
      <c r="A131" s="1036"/>
      <c r="B131" s="1041"/>
      <c r="C131" s="879"/>
      <c r="D131" s="1222"/>
      <c r="E131" s="907"/>
      <c r="F131" s="879"/>
    </row>
    <row r="132" spans="1:14" s="902" customFormat="1" ht="14.25" customHeight="1">
      <c r="A132" s="1036"/>
      <c r="B132" s="907"/>
      <c r="C132" s="879"/>
      <c r="D132" s="1222"/>
      <c r="E132" s="879"/>
      <c r="F132" s="879"/>
    </row>
    <row r="133" spans="1:14" s="902" customFormat="1" ht="14.25" customHeight="1">
      <c r="A133" s="1036"/>
      <c r="B133" s="907"/>
      <c r="C133" s="879"/>
      <c r="D133" s="1222"/>
      <c r="E133" s="1042"/>
      <c r="F133" s="879"/>
    </row>
    <row r="134" spans="1:14" s="902" customFormat="1" ht="14.25" customHeight="1">
      <c r="A134" s="1151"/>
      <c r="B134" s="904"/>
      <c r="C134" s="905"/>
      <c r="D134" s="1151"/>
      <c r="E134" s="904"/>
      <c r="F134" s="905"/>
    </row>
    <row r="135" spans="1:14" s="902" customFormat="1" ht="14.25" customHeight="1">
      <c r="A135" s="1147"/>
      <c r="B135" s="879"/>
      <c r="C135" s="905"/>
      <c r="D135" s="1147"/>
      <c r="E135" s="1152"/>
      <c r="F135" s="1224"/>
    </row>
    <row r="136" spans="1:14" s="902" customFormat="1" ht="14.25" customHeight="1">
      <c r="A136" s="1151"/>
      <c r="B136" s="904"/>
      <c r="C136" s="905"/>
      <c r="D136" s="1151"/>
      <c r="E136" s="904"/>
      <c r="F136" s="905"/>
    </row>
    <row r="137" spans="1:14" s="902" customFormat="1" ht="14.25" customHeight="1">
      <c r="A137" s="1147"/>
      <c r="B137" s="904"/>
      <c r="C137" s="905"/>
      <c r="D137" s="1147"/>
      <c r="E137" s="904"/>
      <c r="F137" s="905"/>
    </row>
    <row r="138" spans="1:14" s="902" customFormat="1" ht="14.25" customHeight="1">
      <c r="A138" s="1222"/>
      <c r="B138" s="907"/>
      <c r="C138" s="879"/>
      <c r="D138" s="1222"/>
      <c r="E138" s="907"/>
      <c r="F138" s="879"/>
    </row>
    <row r="139" spans="1:14" s="902" customFormat="1" ht="14.25" customHeight="1">
      <c r="A139" s="905"/>
      <c r="B139" s="904"/>
      <c r="C139" s="905"/>
      <c r="D139" s="905"/>
      <c r="E139" s="990"/>
      <c r="F139" s="905"/>
    </row>
    <row r="140" spans="1:14" s="902" customFormat="1" ht="14.25" customHeight="1">
      <c r="A140" s="1147"/>
      <c r="B140" s="913"/>
      <c r="C140" s="905"/>
      <c r="D140" s="1147"/>
      <c r="E140" s="913"/>
      <c r="F140" s="905"/>
    </row>
    <row r="141" spans="1:14" s="902" customFormat="1" ht="14.25" customHeight="1">
      <c r="A141" s="1147"/>
      <c r="B141" s="904"/>
      <c r="C141" s="905"/>
      <c r="D141" s="1147"/>
      <c r="E141" s="904"/>
      <c r="F141" s="905"/>
      <c r="H141" s="987"/>
    </row>
    <row r="142" spans="1:14" s="902" customFormat="1" ht="14.25" customHeight="1">
      <c r="A142" s="1036"/>
      <c r="B142" s="1144"/>
      <c r="C142" s="905"/>
      <c r="D142" s="1036"/>
      <c r="E142" s="1158"/>
      <c r="F142" s="879"/>
    </row>
    <row r="143" spans="1:14" s="902" customFormat="1" ht="14.25" customHeight="1">
      <c r="A143" s="1222"/>
      <c r="B143" s="601"/>
      <c r="C143" s="879"/>
      <c r="D143" s="1222"/>
      <c r="E143" s="1144"/>
      <c r="F143" s="1223"/>
      <c r="H143" s="1004"/>
    </row>
    <row r="144" spans="1:14" s="902" customFormat="1" ht="14.25" customHeight="1">
      <c r="A144" s="1222"/>
      <c r="C144" s="879"/>
      <c r="D144" s="1036"/>
      <c r="E144" s="907"/>
      <c r="F144" s="879"/>
      <c r="H144" s="1004"/>
      <c r="I144" s="1004"/>
      <c r="J144" s="1004"/>
      <c r="K144" s="1004"/>
      <c r="L144" s="1004"/>
      <c r="M144" s="1004"/>
      <c r="N144" s="1004"/>
    </row>
    <row r="145" spans="1:11" s="902" customFormat="1" ht="14.25" customHeight="1">
      <c r="A145" s="1153"/>
      <c r="B145" s="904"/>
      <c r="C145" s="879"/>
      <c r="D145" s="1036"/>
      <c r="E145" s="887"/>
      <c r="F145" s="879"/>
      <c r="H145" s="1004"/>
    </row>
    <row r="146" spans="1:11" s="902" customFormat="1" ht="14.25" customHeight="1">
      <c r="A146" s="1153"/>
      <c r="B146" s="907"/>
      <c r="C146" s="879"/>
      <c r="D146" s="1036"/>
      <c r="E146" s="887"/>
      <c r="F146" s="879"/>
      <c r="H146" s="1004"/>
    </row>
    <row r="147" spans="1:11" s="902" customFormat="1" ht="14.25" customHeight="1">
      <c r="A147" s="1036"/>
      <c r="B147" s="907"/>
      <c r="C147" s="879"/>
      <c r="D147" s="1036"/>
      <c r="E147" s="907"/>
      <c r="F147" s="879"/>
    </row>
    <row r="148" spans="1:11" s="902" customFormat="1" ht="14.25" customHeight="1">
      <c r="A148" s="1147"/>
      <c r="B148" s="913"/>
      <c r="C148" s="905"/>
      <c r="D148" s="1147"/>
      <c r="E148" s="913"/>
      <c r="F148" s="905"/>
      <c r="G148" s="1037"/>
      <c r="H148" s="1037"/>
      <c r="I148" s="1037"/>
      <c r="J148" s="1037"/>
      <c r="K148" s="1037"/>
    </row>
    <row r="149" spans="1:11" s="902" customFormat="1" ht="14.25" customHeight="1">
      <c r="A149" s="1147"/>
      <c r="B149" s="904"/>
      <c r="C149" s="905"/>
      <c r="D149" s="1147"/>
      <c r="E149" s="904"/>
      <c r="F149" s="905"/>
    </row>
    <row r="150" spans="1:11" s="902" customFormat="1" ht="14.25" customHeight="1">
      <c r="A150" s="1036"/>
      <c r="B150" s="1144"/>
      <c r="C150" s="905"/>
      <c r="D150" s="1222"/>
      <c r="E150" s="907"/>
      <c r="F150" s="879"/>
      <c r="H150" s="1032"/>
    </row>
    <row r="151" spans="1:11" s="902" customFormat="1" ht="14.25" customHeight="1">
      <c r="A151" s="1222"/>
      <c r="B151" s="1008"/>
      <c r="C151" s="879"/>
      <c r="D151" s="1036"/>
      <c r="E151" s="1144"/>
      <c r="F151" s="879"/>
      <c r="H151" s="1004"/>
    </row>
    <row r="152" spans="1:11" s="902" customFormat="1" ht="14.25" customHeight="1">
      <c r="A152" s="1222"/>
      <c r="C152" s="879"/>
      <c r="D152" s="1036"/>
      <c r="E152" s="907"/>
      <c r="F152" s="879"/>
      <c r="H152" s="1004"/>
    </row>
    <row r="153" spans="1:11" s="902" customFormat="1" ht="14.25" customHeight="1">
      <c r="A153" s="1153"/>
      <c r="B153" s="1240"/>
      <c r="C153" s="879"/>
      <c r="D153" s="1153"/>
      <c r="E153" s="907"/>
      <c r="F153" s="879"/>
      <c r="H153" s="1004"/>
    </row>
    <row r="154" spans="1:11" s="902" customFormat="1" ht="14.25" customHeight="1">
      <c r="A154" s="1153"/>
      <c r="B154" s="1007"/>
      <c r="C154" s="879"/>
      <c r="D154" s="1036"/>
      <c r="E154" s="1144"/>
      <c r="F154" s="879"/>
    </row>
    <row r="155" spans="1:11" s="902" customFormat="1" ht="14.25" customHeight="1">
      <c r="A155" s="1222"/>
      <c r="B155" s="879"/>
      <c r="C155" s="879"/>
      <c r="D155" s="1036"/>
      <c r="E155" s="907"/>
      <c r="F155" s="879"/>
    </row>
    <row r="156" spans="1:11" s="902" customFormat="1" ht="14.25" customHeight="1">
      <c r="A156" s="1036"/>
      <c r="B156" s="907"/>
      <c r="C156" s="879"/>
      <c r="D156" s="1036"/>
      <c r="E156" s="907"/>
      <c r="F156" s="879"/>
      <c r="G156" s="1037"/>
    </row>
    <row r="157" spans="1:11" s="902" customFormat="1" ht="14.25" customHeight="1">
      <c r="A157" s="1036"/>
      <c r="B157" s="907"/>
      <c r="C157" s="879"/>
      <c r="D157" s="1036"/>
      <c r="E157" s="907"/>
      <c r="F157" s="879"/>
    </row>
    <row r="158" spans="1:11" s="902" customFormat="1" ht="14.25" customHeight="1">
      <c r="A158" s="905"/>
      <c r="B158" s="904"/>
      <c r="C158" s="879"/>
      <c r="D158" s="905"/>
      <c r="E158" s="904"/>
      <c r="F158" s="879"/>
    </row>
    <row r="159" spans="1:11" s="902" customFormat="1" ht="14.25" customHeight="1">
      <c r="A159" s="1147"/>
      <c r="B159" s="904"/>
      <c r="C159" s="879"/>
      <c r="D159" s="1147"/>
      <c r="E159" s="904"/>
      <c r="F159" s="879"/>
    </row>
    <row r="160" spans="1:11" s="902" customFormat="1" ht="14.25" customHeight="1">
      <c r="A160" s="1036"/>
      <c r="B160" s="1144"/>
      <c r="C160" s="879"/>
      <c r="D160" s="1036"/>
      <c r="E160" s="907"/>
      <c r="F160" s="879"/>
    </row>
    <row r="161" spans="1:21" s="902" customFormat="1" ht="14.25" customHeight="1">
      <c r="A161" s="1222"/>
      <c r="C161" s="879"/>
      <c r="D161" s="1036"/>
      <c r="E161" s="1144"/>
      <c r="F161" s="879"/>
    </row>
    <row r="162" spans="1:21" s="902" customFormat="1" ht="14.25" customHeight="1">
      <c r="A162" s="1036"/>
      <c r="B162" s="904"/>
      <c r="C162" s="879"/>
      <c r="D162" s="1036"/>
      <c r="E162" s="907"/>
      <c r="F162" s="879"/>
    </row>
    <row r="163" spans="1:21" s="902" customFormat="1" ht="14.25" customHeight="1">
      <c r="A163" s="1036"/>
      <c r="B163" s="904"/>
      <c r="C163" s="879"/>
      <c r="D163" s="1036"/>
      <c r="E163" s="907"/>
      <c r="F163" s="879"/>
    </row>
    <row r="164" spans="1:21" s="902" customFormat="1" ht="14.25" customHeight="1">
      <c r="A164" s="1036"/>
      <c r="B164" s="907"/>
      <c r="C164" s="879"/>
      <c r="D164" s="1036"/>
      <c r="E164" s="904"/>
      <c r="F164" s="879"/>
    </row>
    <row r="165" spans="1:21" s="902" customFormat="1" ht="14.25" customHeight="1">
      <c r="A165" s="1036"/>
      <c r="B165" s="907"/>
      <c r="C165" s="879"/>
      <c r="D165" s="1036"/>
      <c r="E165" s="907"/>
      <c r="F165" s="879"/>
    </row>
    <row r="166" spans="1:21" s="902" customFormat="1" ht="14.25" customHeight="1">
      <c r="A166" s="905"/>
      <c r="B166" s="904"/>
      <c r="C166" s="879"/>
      <c r="D166" s="905"/>
      <c r="E166" s="904"/>
      <c r="F166" s="879"/>
    </row>
    <row r="167" spans="1:21" s="902" customFormat="1" ht="14.25" customHeight="1">
      <c r="A167" s="1147"/>
      <c r="B167" s="904"/>
      <c r="C167" s="879"/>
      <c r="D167" s="1147"/>
      <c r="E167" s="904"/>
      <c r="F167" s="879"/>
    </row>
    <row r="168" spans="1:21" s="902" customFormat="1" ht="14.25" customHeight="1">
      <c r="A168" s="1222"/>
      <c r="B168" s="909"/>
      <c r="C168" s="879"/>
      <c r="D168" s="1222"/>
      <c r="E168" s="907"/>
      <c r="F168" s="879"/>
      <c r="H168" s="1226"/>
      <c r="I168" s="1227"/>
      <c r="J168" s="1227"/>
      <c r="K168" s="1227"/>
      <c r="L168" s="1227"/>
      <c r="M168" s="1227"/>
      <c r="N168" s="1227"/>
      <c r="O168" s="1227"/>
      <c r="P168" s="1227"/>
      <c r="Q168" s="1227"/>
      <c r="R168" s="1227"/>
      <c r="S168" s="1227"/>
      <c r="T168" s="1227"/>
      <c r="U168" s="1227"/>
    </row>
    <row r="169" spans="1:21" s="902" customFormat="1" ht="14.25" customHeight="1">
      <c r="A169" s="1222"/>
      <c r="B169" s="879"/>
      <c r="C169" s="879"/>
      <c r="D169" s="1222"/>
      <c r="E169" s="879"/>
      <c r="F169" s="879"/>
      <c r="H169" s="1227"/>
      <c r="I169" s="1227"/>
      <c r="J169" s="1227"/>
      <c r="K169" s="1227"/>
      <c r="L169" s="1227"/>
      <c r="M169" s="1227"/>
      <c r="N169" s="1227"/>
      <c r="O169" s="1227"/>
      <c r="P169" s="1227"/>
      <c r="Q169" s="1227"/>
      <c r="R169" s="1227"/>
      <c r="S169" s="1227"/>
      <c r="T169" s="1227"/>
      <c r="U169" s="1227"/>
    </row>
    <row r="170" spans="1:21" s="902" customFormat="1" ht="14.25" customHeight="1">
      <c r="A170" s="905"/>
      <c r="B170" s="905"/>
      <c r="C170" s="905"/>
      <c r="D170" s="905"/>
      <c r="E170" s="905"/>
      <c r="F170" s="905"/>
      <c r="H170" s="1227"/>
      <c r="I170" s="1227"/>
      <c r="J170" s="1227"/>
      <c r="K170" s="1227"/>
      <c r="L170" s="1227"/>
      <c r="M170" s="1227"/>
      <c r="N170" s="1227"/>
      <c r="O170" s="1227"/>
      <c r="P170" s="1227"/>
      <c r="Q170" s="1227"/>
      <c r="R170" s="1227"/>
      <c r="S170" s="1227"/>
      <c r="T170" s="1227"/>
      <c r="U170" s="1227"/>
    </row>
    <row r="171" spans="1:21" s="902" customFormat="1" ht="14.25" customHeight="1">
      <c r="A171" s="819"/>
      <c r="B171" s="905"/>
      <c r="C171" s="905"/>
      <c r="D171" s="905"/>
      <c r="E171" s="905"/>
      <c r="F171" s="905"/>
      <c r="H171" s="1227"/>
      <c r="I171" s="1227"/>
      <c r="J171" s="1227"/>
      <c r="K171" s="1227"/>
      <c r="L171" s="1227"/>
      <c r="M171" s="1227"/>
      <c r="N171" s="1227"/>
      <c r="O171" s="1227"/>
      <c r="P171" s="1227"/>
      <c r="Q171" s="1227"/>
      <c r="R171" s="1227"/>
      <c r="S171" s="1227"/>
      <c r="T171" s="1227"/>
      <c r="U171" s="1227"/>
    </row>
    <row r="172" spans="1:21" s="902" customFormat="1" ht="14.25" customHeight="1">
      <c r="A172" s="819"/>
      <c r="C172" s="905"/>
      <c r="D172" s="842"/>
      <c r="E172" s="905"/>
      <c r="F172" s="905"/>
    </row>
    <row r="173" spans="1:21" s="902" customFormat="1" ht="14.25" customHeight="1">
      <c r="A173" s="819"/>
      <c r="B173" s="842"/>
      <c r="C173" s="905"/>
      <c r="D173" s="842"/>
      <c r="E173" s="905"/>
      <c r="F173" s="905"/>
      <c r="I173" s="1241"/>
    </row>
    <row r="174" spans="1:21" s="902" customFormat="1" ht="14.25" customHeight="1">
      <c r="A174" s="819"/>
      <c r="C174" s="1221"/>
      <c r="D174" s="842"/>
      <c r="E174" s="1221"/>
      <c r="F174" s="905"/>
      <c r="I174" s="1241"/>
    </row>
    <row r="175" spans="1:21" s="902" customFormat="1" ht="14.25" customHeight="1"/>
    <row r="176" spans="1:21" s="902" customFormat="1" ht="14.25" customHeight="1"/>
    <row r="177" spans="1:8" s="902" customFormat="1" ht="14.25" customHeight="1">
      <c r="A177" s="1142"/>
      <c r="B177" s="1146"/>
      <c r="C177" s="1143"/>
      <c r="D177" s="1143"/>
      <c r="E177" s="1143"/>
      <c r="F177" s="1142"/>
    </row>
    <row r="178" spans="1:8" s="902" customFormat="1" ht="14.25" customHeight="1">
      <c r="A178" s="1147"/>
      <c r="B178" s="1148"/>
      <c r="C178" s="1149"/>
      <c r="D178" s="1147"/>
      <c r="E178" s="1148"/>
      <c r="F178" s="1149"/>
    </row>
    <row r="179" spans="1:8" s="902" customFormat="1" ht="14.25" customHeight="1">
      <c r="A179" s="1150"/>
      <c r="B179" s="879"/>
      <c r="C179" s="905"/>
      <c r="D179" s="1150"/>
      <c r="E179" s="879"/>
      <c r="F179" s="905"/>
    </row>
    <row r="180" spans="1:8" s="902" customFormat="1" ht="14.25" customHeight="1">
      <c r="A180" s="1036"/>
      <c r="B180" s="1041"/>
      <c r="C180" s="879"/>
      <c r="D180" s="1222"/>
      <c r="E180" s="907"/>
      <c r="F180" s="879"/>
    </row>
    <row r="181" spans="1:8" s="902" customFormat="1" ht="14.25" customHeight="1">
      <c r="A181" s="1036"/>
      <c r="B181" s="907"/>
      <c r="C181" s="879"/>
      <c r="D181" s="1222"/>
      <c r="E181" s="879"/>
      <c r="F181" s="879"/>
    </row>
    <row r="182" spans="1:8" s="902" customFormat="1" ht="14.25" customHeight="1">
      <c r="A182" s="1036"/>
      <c r="B182" s="907"/>
      <c r="C182" s="879"/>
      <c r="D182" s="1222"/>
      <c r="E182" s="1042"/>
      <c r="F182" s="879"/>
    </row>
    <row r="183" spans="1:8" s="902" customFormat="1" ht="14.25" customHeight="1">
      <c r="A183" s="1151"/>
      <c r="B183" s="904"/>
      <c r="C183" s="905"/>
      <c r="D183" s="1151"/>
      <c r="E183" s="904"/>
      <c r="F183" s="905"/>
    </row>
    <row r="184" spans="1:8" s="902" customFormat="1" ht="14.25" customHeight="1">
      <c r="A184" s="1147"/>
      <c r="B184" s="879"/>
      <c r="C184" s="905"/>
      <c r="D184" s="1147"/>
      <c r="E184" s="1152"/>
      <c r="F184" s="1224"/>
    </row>
    <row r="185" spans="1:8" s="902" customFormat="1" ht="14.25" customHeight="1">
      <c r="A185" s="1151"/>
      <c r="B185" s="904"/>
      <c r="C185" s="905"/>
      <c r="D185" s="1151"/>
      <c r="E185" s="904"/>
      <c r="F185" s="905"/>
    </row>
    <row r="186" spans="1:8" s="902" customFormat="1" ht="14.25" customHeight="1">
      <c r="A186" s="1147"/>
      <c r="B186" s="904"/>
      <c r="C186" s="905"/>
      <c r="D186" s="1147"/>
      <c r="E186" s="904"/>
      <c r="F186" s="905"/>
    </row>
    <row r="187" spans="1:8" s="902" customFormat="1" ht="14.25" customHeight="1">
      <c r="A187" s="1222"/>
      <c r="B187" s="907"/>
      <c r="C187" s="879"/>
      <c r="D187" s="1222"/>
      <c r="E187" s="907"/>
      <c r="F187" s="879"/>
    </row>
    <row r="188" spans="1:8" s="902" customFormat="1" ht="14.25" customHeight="1">
      <c r="A188" s="905"/>
      <c r="B188" s="904"/>
      <c r="C188" s="905"/>
      <c r="D188" s="905"/>
      <c r="E188" s="990"/>
      <c r="F188" s="905"/>
    </row>
    <row r="189" spans="1:8" s="902" customFormat="1" ht="14.25" customHeight="1">
      <c r="A189" s="1147"/>
      <c r="B189" s="913"/>
      <c r="C189" s="905"/>
      <c r="D189" s="1147"/>
      <c r="E189" s="913"/>
      <c r="F189" s="905"/>
    </row>
    <row r="190" spans="1:8" s="902" customFormat="1" ht="14.25" customHeight="1">
      <c r="A190" s="1147"/>
      <c r="B190" s="904"/>
      <c r="C190" s="905"/>
      <c r="D190" s="1147"/>
      <c r="E190" s="904"/>
      <c r="F190" s="905"/>
      <c r="H190" s="987"/>
    </row>
    <row r="191" spans="1:8" s="902" customFormat="1" ht="14.25" customHeight="1">
      <c r="A191" s="1036"/>
      <c r="B191" s="1144"/>
      <c r="C191" s="905"/>
      <c r="D191" s="1036"/>
      <c r="E191" s="1158"/>
      <c r="F191" s="879"/>
    </row>
    <row r="192" spans="1:8" s="902" customFormat="1" ht="14.25" customHeight="1">
      <c r="A192" s="1222"/>
      <c r="B192" s="601"/>
      <c r="C192" s="879"/>
      <c r="D192" s="1222"/>
      <c r="E192" s="1144"/>
      <c r="F192" s="1223"/>
      <c r="H192" s="1004"/>
    </row>
    <row r="193" spans="1:14" s="902" customFormat="1" ht="14.25" customHeight="1">
      <c r="A193" s="1222"/>
      <c r="C193" s="879"/>
      <c r="D193" s="1036"/>
      <c r="E193" s="907"/>
      <c r="F193" s="879"/>
      <c r="H193" s="1004"/>
      <c r="I193" s="1004"/>
      <c r="J193" s="1004"/>
      <c r="K193" s="1004"/>
      <c r="L193" s="1004"/>
      <c r="M193" s="1004"/>
      <c r="N193" s="1004"/>
    </row>
    <row r="194" spans="1:14" s="902" customFormat="1" ht="14.25" customHeight="1">
      <c r="A194" s="1153"/>
      <c r="B194" s="904"/>
      <c r="C194" s="879"/>
      <c r="D194" s="1036"/>
      <c r="E194" s="887"/>
      <c r="F194" s="879"/>
      <c r="H194" s="1004"/>
    </row>
    <row r="195" spans="1:14" s="902" customFormat="1" ht="14.25" customHeight="1">
      <c r="A195" s="1153"/>
      <c r="B195" s="907"/>
      <c r="C195" s="879"/>
      <c r="D195" s="1036"/>
      <c r="E195" s="887"/>
      <c r="F195" s="879"/>
      <c r="H195" s="1004"/>
    </row>
    <row r="196" spans="1:14" s="902" customFormat="1" ht="14.25" customHeight="1">
      <c r="A196" s="1036"/>
      <c r="B196" s="907"/>
      <c r="C196" s="879"/>
      <c r="D196" s="1036"/>
      <c r="E196" s="907"/>
      <c r="F196" s="879"/>
    </row>
    <row r="197" spans="1:14" s="902" customFormat="1" ht="14.25" customHeight="1">
      <c r="A197" s="1147"/>
      <c r="B197" s="913"/>
      <c r="C197" s="905"/>
      <c r="D197" s="1147"/>
      <c r="E197" s="913"/>
      <c r="F197" s="905"/>
      <c r="G197" s="1037"/>
      <c r="H197" s="1037"/>
      <c r="I197" s="1037"/>
      <c r="J197" s="1037"/>
      <c r="K197" s="1037"/>
    </row>
    <row r="198" spans="1:14" s="902" customFormat="1" ht="14.25" customHeight="1">
      <c r="A198" s="1147"/>
      <c r="B198" s="904"/>
      <c r="C198" s="905"/>
      <c r="D198" s="1147"/>
      <c r="E198" s="904"/>
      <c r="F198" s="905"/>
    </row>
    <row r="199" spans="1:14" s="902" customFormat="1" ht="14.25" customHeight="1">
      <c r="A199" s="1036"/>
      <c r="B199" s="1144"/>
      <c r="C199" s="905"/>
      <c r="D199" s="1222"/>
      <c r="E199" s="907"/>
      <c r="F199" s="879"/>
      <c r="H199" s="1032"/>
    </row>
    <row r="200" spans="1:14" s="902" customFormat="1" ht="14.25" customHeight="1">
      <c r="A200" s="1222"/>
      <c r="B200" s="1008"/>
      <c r="C200" s="879"/>
      <c r="D200" s="1036"/>
      <c r="E200" s="1144"/>
      <c r="F200" s="879"/>
      <c r="H200" s="1004"/>
    </row>
    <row r="201" spans="1:14" s="902" customFormat="1" ht="14.25" customHeight="1">
      <c r="A201" s="1222"/>
      <c r="C201" s="879"/>
      <c r="D201" s="1036"/>
      <c r="E201" s="907"/>
      <c r="F201" s="879"/>
      <c r="H201" s="1004"/>
    </row>
    <row r="202" spans="1:14" s="902" customFormat="1" ht="14.25" customHeight="1">
      <c r="A202" s="1153"/>
      <c r="B202" s="1240"/>
      <c r="C202" s="879"/>
      <c r="D202" s="1153"/>
      <c r="E202" s="907"/>
      <c r="F202" s="879"/>
      <c r="H202" s="1004"/>
    </row>
    <row r="203" spans="1:14" s="902" customFormat="1" ht="14.25" customHeight="1">
      <c r="A203" s="1153"/>
      <c r="B203" s="1007"/>
      <c r="C203" s="879"/>
      <c r="D203" s="1036"/>
      <c r="E203" s="1144"/>
      <c r="F203" s="879"/>
    </row>
    <row r="204" spans="1:14" s="902" customFormat="1" ht="14.25" customHeight="1">
      <c r="A204" s="1222"/>
      <c r="B204" s="879"/>
      <c r="C204" s="879"/>
      <c r="D204" s="1036"/>
      <c r="E204" s="907"/>
      <c r="F204" s="879"/>
    </row>
    <row r="205" spans="1:14" s="902" customFormat="1" ht="14.25" customHeight="1">
      <c r="A205" s="1036"/>
      <c r="B205" s="907"/>
      <c r="C205" s="879"/>
      <c r="D205" s="1036"/>
      <c r="E205" s="907"/>
      <c r="F205" s="879"/>
      <c r="G205" s="1037"/>
    </row>
    <row r="206" spans="1:14" s="902" customFormat="1" ht="14.25" customHeight="1">
      <c r="A206" s="1036"/>
      <c r="B206" s="907"/>
      <c r="C206" s="879"/>
      <c r="D206" s="1036"/>
      <c r="E206" s="907"/>
      <c r="F206" s="879"/>
    </row>
    <row r="207" spans="1:14" s="902" customFormat="1" ht="14.25" customHeight="1">
      <c r="A207" s="905"/>
      <c r="B207" s="904"/>
      <c r="C207" s="879"/>
      <c r="D207" s="905"/>
      <c r="E207" s="904"/>
      <c r="F207" s="879"/>
    </row>
    <row r="208" spans="1:14" s="902" customFormat="1" ht="14.25" customHeight="1">
      <c r="A208" s="1147"/>
      <c r="B208" s="904"/>
      <c r="C208" s="879"/>
      <c r="D208" s="1147"/>
      <c r="E208" s="904"/>
      <c r="F208" s="879"/>
    </row>
    <row r="209" spans="1:21" s="902" customFormat="1" ht="14.25" customHeight="1">
      <c r="A209" s="1036"/>
      <c r="B209" s="1144"/>
      <c r="C209" s="879"/>
      <c r="D209" s="1036"/>
      <c r="E209" s="907"/>
      <c r="F209" s="879"/>
    </row>
    <row r="210" spans="1:21" s="902" customFormat="1" ht="14.25" customHeight="1">
      <c r="A210" s="1222"/>
      <c r="C210" s="879"/>
      <c r="D210" s="1036"/>
      <c r="E210" s="1144"/>
      <c r="F210" s="879"/>
    </row>
    <row r="211" spans="1:21" s="902" customFormat="1" ht="14.25" customHeight="1">
      <c r="A211" s="1036"/>
      <c r="B211" s="904"/>
      <c r="C211" s="879"/>
      <c r="D211" s="1036"/>
      <c r="E211" s="907"/>
      <c r="F211" s="879"/>
    </row>
    <row r="212" spans="1:21" s="902" customFormat="1" ht="14.25" customHeight="1">
      <c r="A212" s="1036"/>
      <c r="B212" s="904"/>
      <c r="C212" s="879"/>
      <c r="D212" s="1036"/>
      <c r="E212" s="907"/>
      <c r="F212" s="879"/>
    </row>
    <row r="213" spans="1:21" s="902" customFormat="1" ht="14.25" customHeight="1">
      <c r="A213" s="1036"/>
      <c r="B213" s="907"/>
      <c r="C213" s="879"/>
      <c r="D213" s="1036"/>
      <c r="E213" s="904"/>
      <c r="F213" s="879"/>
    </row>
    <row r="214" spans="1:21" s="902" customFormat="1" ht="14.25" customHeight="1">
      <c r="A214" s="1036"/>
      <c r="B214" s="907"/>
      <c r="C214" s="879"/>
      <c r="D214" s="1036"/>
      <c r="E214" s="907"/>
      <c r="F214" s="879"/>
    </row>
    <row r="215" spans="1:21" s="902" customFormat="1" ht="14.25" customHeight="1">
      <c r="A215" s="905"/>
      <c r="B215" s="904"/>
      <c r="C215" s="879"/>
      <c r="D215" s="905"/>
      <c r="E215" s="904"/>
      <c r="F215" s="879"/>
    </row>
    <row r="216" spans="1:21" s="902" customFormat="1" ht="14.25" customHeight="1">
      <c r="A216" s="1147"/>
      <c r="B216" s="904"/>
      <c r="C216" s="879"/>
      <c r="D216" s="1147"/>
      <c r="E216" s="904"/>
      <c r="F216" s="879"/>
    </row>
    <row r="217" spans="1:21" s="902" customFormat="1" ht="14.25" customHeight="1">
      <c r="A217" s="1222"/>
      <c r="B217" s="909"/>
      <c r="C217" s="879"/>
      <c r="D217" s="1222"/>
      <c r="E217" s="907"/>
      <c r="F217" s="879"/>
      <c r="H217" s="1226"/>
      <c r="I217" s="1227"/>
      <c r="J217" s="1227"/>
      <c r="K217" s="1227"/>
      <c r="L217" s="1227"/>
      <c r="M217" s="1227"/>
      <c r="N217" s="1227"/>
      <c r="O217" s="1227"/>
      <c r="P217" s="1227"/>
      <c r="Q217" s="1227"/>
      <c r="R217" s="1227"/>
      <c r="S217" s="1227"/>
      <c r="T217" s="1227"/>
      <c r="U217" s="1227"/>
    </row>
    <row r="218" spans="1:21" s="902" customFormat="1" ht="14.25" customHeight="1">
      <c r="A218" s="1222"/>
      <c r="B218" s="879"/>
      <c r="C218" s="879"/>
      <c r="D218" s="1222"/>
      <c r="E218" s="879"/>
      <c r="F218" s="879"/>
      <c r="H218" s="1227"/>
      <c r="I218" s="1227"/>
      <c r="J218" s="1227"/>
      <c r="K218" s="1227"/>
      <c r="L218" s="1227"/>
      <c r="M218" s="1227"/>
      <c r="N218" s="1227"/>
      <c r="O218" s="1227"/>
      <c r="P218" s="1227"/>
      <c r="Q218" s="1227"/>
      <c r="R218" s="1227"/>
      <c r="S218" s="1227"/>
      <c r="T218" s="1227"/>
      <c r="U218" s="1227"/>
    </row>
    <row r="219" spans="1:21" s="902" customFormat="1" ht="14.25" customHeight="1">
      <c r="A219" s="905"/>
      <c r="B219" s="905"/>
      <c r="C219" s="905"/>
      <c r="D219" s="905"/>
      <c r="E219" s="905"/>
      <c r="F219" s="905"/>
      <c r="H219" s="1227"/>
      <c r="I219" s="1227"/>
      <c r="J219" s="1227"/>
      <c r="K219" s="1227"/>
      <c r="L219" s="1227"/>
      <c r="M219" s="1227"/>
      <c r="N219" s="1227"/>
      <c r="O219" s="1227"/>
      <c r="P219" s="1227"/>
      <c r="Q219" s="1227"/>
      <c r="R219" s="1227"/>
      <c r="S219" s="1227"/>
      <c r="T219" s="1227"/>
      <c r="U219" s="1227"/>
    </row>
    <row r="220" spans="1:21" s="902" customFormat="1" ht="14.25" customHeight="1">
      <c r="A220" s="819"/>
      <c r="B220" s="905"/>
      <c r="C220" s="905"/>
      <c r="D220" s="905"/>
      <c r="E220" s="905"/>
      <c r="F220" s="905"/>
      <c r="H220" s="1227"/>
      <c r="I220" s="1227"/>
      <c r="J220" s="1227"/>
      <c r="K220" s="1227"/>
      <c r="L220" s="1227"/>
      <c r="M220" s="1227"/>
      <c r="N220" s="1227"/>
      <c r="O220" s="1227"/>
      <c r="P220" s="1227"/>
      <c r="Q220" s="1227"/>
      <c r="R220" s="1227"/>
      <c r="S220" s="1227"/>
      <c r="T220" s="1227"/>
      <c r="U220" s="1227"/>
    </row>
    <row r="221" spans="1:21" s="902" customFormat="1" ht="14.25" customHeight="1">
      <c r="A221" s="819"/>
      <c r="C221" s="905"/>
      <c r="D221" s="842"/>
      <c r="E221" s="905"/>
      <c r="F221" s="905"/>
    </row>
    <row r="222" spans="1:21" s="902" customFormat="1" ht="14.25" customHeight="1">
      <c r="A222" s="819"/>
      <c r="B222" s="842"/>
      <c r="C222" s="905"/>
      <c r="D222" s="842"/>
      <c r="E222" s="905"/>
      <c r="F222" s="905"/>
      <c r="I222" s="1241"/>
    </row>
    <row r="223" spans="1:21" s="902" customFormat="1" ht="14.25" customHeight="1">
      <c r="A223" s="819"/>
      <c r="C223" s="1221"/>
      <c r="D223" s="842"/>
      <c r="E223" s="1221"/>
      <c r="F223" s="905"/>
      <c r="I223" s="1241"/>
    </row>
    <row r="224" spans="1:21" s="902" customFormat="1" ht="14.25" customHeight="1">
      <c r="E224" s="1227"/>
    </row>
    <row r="225" spans="5:5" ht="14.25" customHeight="1">
      <c r="E225" s="1230"/>
    </row>
    <row r="226" spans="5:5" ht="14.25" customHeight="1">
      <c r="E226" s="1230"/>
    </row>
    <row r="227" spans="5:5" ht="14.25" customHeight="1">
      <c r="E227" s="1230"/>
    </row>
    <row r="228" spans="5:5" ht="14.25" customHeight="1">
      <c r="E228" s="1230"/>
    </row>
    <row r="229" spans="5:5" ht="14.25" customHeight="1">
      <c r="E229" s="1230"/>
    </row>
    <row r="230" spans="5:5" ht="14.25" customHeight="1">
      <c r="E230" s="1230"/>
    </row>
    <row r="231" spans="5:5" ht="14.25" customHeight="1">
      <c r="E231" s="1230"/>
    </row>
    <row r="232" spans="5:5" ht="14.25" customHeight="1">
      <c r="E232" s="1230"/>
    </row>
    <row r="233" spans="5:5" ht="14.25" customHeight="1">
      <c r="E233" s="1230"/>
    </row>
    <row r="234" spans="5:5" ht="14.25" customHeight="1">
      <c r="E234" s="1230"/>
    </row>
    <row r="235" spans="5:5" ht="14.25" customHeight="1">
      <c r="E235" s="1230"/>
    </row>
    <row r="236" spans="5:5" ht="14.25" customHeight="1">
      <c r="E236" s="1230"/>
    </row>
    <row r="237" spans="5:5" ht="14.25" customHeight="1">
      <c r="E237" s="1230"/>
    </row>
    <row r="238" spans="5:5" ht="14.25" customHeight="1">
      <c r="E238" s="1230"/>
    </row>
    <row r="239" spans="5:5" ht="14.25" customHeight="1">
      <c r="E239" s="1230"/>
    </row>
    <row r="240" spans="5:5" ht="14.25" customHeight="1">
      <c r="E240" s="1230"/>
    </row>
    <row r="241" spans="5:5" ht="14.25" customHeight="1">
      <c r="E241" s="1230"/>
    </row>
    <row r="242" spans="5:5" ht="14.25" customHeight="1">
      <c r="E242" s="1230"/>
    </row>
    <row r="243" spans="5:5" ht="14.25" customHeight="1">
      <c r="E243" s="1230"/>
    </row>
    <row r="244" spans="5:5" ht="14.25" customHeight="1">
      <c r="E244" s="1230"/>
    </row>
    <row r="245" spans="5:5" ht="14.25" customHeight="1">
      <c r="E245" s="1230"/>
    </row>
    <row r="246" spans="5:5" ht="14.25" customHeight="1">
      <c r="E246" s="1230"/>
    </row>
    <row r="247" spans="5:5" ht="14.25" customHeight="1">
      <c r="E247" s="1230"/>
    </row>
    <row r="248" spans="5:5" ht="14.25" customHeight="1">
      <c r="E248" s="1230"/>
    </row>
    <row r="249" spans="5:5" ht="14.25" customHeight="1">
      <c r="E249" s="1230"/>
    </row>
    <row r="250" spans="5:5" ht="14.25" customHeight="1">
      <c r="E250" s="1230"/>
    </row>
    <row r="251" spans="5:5" ht="14.25" customHeight="1">
      <c r="E251" s="1230"/>
    </row>
    <row r="252" spans="5:5" ht="14.25" customHeight="1">
      <c r="E252" s="1230"/>
    </row>
    <row r="253" spans="5:5" ht="14.25" customHeight="1">
      <c r="E253" s="1230"/>
    </row>
    <row r="254" spans="5:5" ht="14.25" customHeight="1">
      <c r="E254" s="1230"/>
    </row>
    <row r="255" spans="5:5" ht="14.25" customHeight="1">
      <c r="E255" s="1230"/>
    </row>
    <row r="256" spans="5:5" ht="14.25" customHeight="1">
      <c r="E256" s="1230"/>
    </row>
    <row r="257" spans="5:5" ht="14.25" customHeight="1">
      <c r="E257" s="1230"/>
    </row>
    <row r="258" spans="5:5" ht="14.25" customHeight="1">
      <c r="E258" s="1230"/>
    </row>
    <row r="259" spans="5:5" ht="14.25" customHeight="1">
      <c r="E259" s="1230"/>
    </row>
    <row r="260" spans="5:5" ht="14.25" customHeight="1">
      <c r="E260" s="1230"/>
    </row>
    <row r="261" spans="5:5" ht="14.25" customHeight="1">
      <c r="E261" s="1230"/>
    </row>
    <row r="262" spans="5:5" ht="14.25" customHeight="1">
      <c r="E262" s="1230"/>
    </row>
    <row r="263" spans="5:5" ht="14.25" customHeight="1">
      <c r="E263" s="1230"/>
    </row>
    <row r="264" spans="5:5" ht="14.25" customHeight="1">
      <c r="E264" s="1230"/>
    </row>
    <row r="265" spans="5:5" ht="14.25" customHeight="1">
      <c r="E265" s="1230"/>
    </row>
    <row r="266" spans="5:5" ht="14.25" customHeight="1">
      <c r="E266" s="1230"/>
    </row>
    <row r="267" spans="5:5" ht="14.25" customHeight="1">
      <c r="E267" s="1230"/>
    </row>
    <row r="268" spans="5:5" ht="14.25" customHeight="1">
      <c r="E268" s="1230"/>
    </row>
    <row r="269" spans="5:5" ht="14.25" customHeight="1">
      <c r="E269" s="1230"/>
    </row>
    <row r="270" spans="5:5" ht="14.25" customHeight="1">
      <c r="E270" s="1230"/>
    </row>
    <row r="271" spans="5:5" ht="14.25" customHeight="1">
      <c r="E271" s="1230"/>
    </row>
    <row r="272" spans="5:5" ht="14.25" customHeight="1">
      <c r="E272" s="1230"/>
    </row>
    <row r="273" spans="5:5" ht="14.25" customHeight="1">
      <c r="E273" s="1230"/>
    </row>
    <row r="274" spans="5:5" ht="14.25" customHeight="1">
      <c r="E274" s="1230"/>
    </row>
    <row r="275" spans="5:5" ht="14.25" customHeight="1">
      <c r="E275" s="1230"/>
    </row>
    <row r="276" spans="5:5" ht="14.25" customHeight="1">
      <c r="E276" s="1230"/>
    </row>
    <row r="277" spans="5:5" ht="14.25" customHeight="1">
      <c r="E277" s="1230"/>
    </row>
    <row r="278" spans="5:5" ht="14.25" customHeight="1">
      <c r="E278" s="1230"/>
    </row>
    <row r="279" spans="5:5" ht="14.25" customHeight="1">
      <c r="E279" s="1230"/>
    </row>
    <row r="280" spans="5:5" ht="14.25" customHeight="1">
      <c r="E280" s="1230"/>
    </row>
    <row r="281" spans="5:5" ht="14.25" customHeight="1">
      <c r="E281" s="1230"/>
    </row>
  </sheetData>
  <mergeCells count="3">
    <mergeCell ref="B4:D4"/>
    <mergeCell ref="B5:C5"/>
    <mergeCell ref="B6:C6"/>
  </mergeCells>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20" ma:contentTypeDescription="Content type for ECHA process documents" ma:contentTypeScope="" ma:versionID="043746c7fde81fa37d627f7a70ed9e28">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xmlns:ns8="8919639d-03a3-4573-a832-1e3bee8480f0" targetNamespace="http://schemas.microsoft.com/office/2006/metadata/properties" ma:root="true" ma:fieldsID="7b9e2ecc650a8f55e1228d93b0c1f150" ns2:_="" ns3:_="" ns4:_="" ns5:_="" ns6:_="" ns7:_="" ns8: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import namespace="8919639d-03a3-4573-a832-1e3bee8480f0"/>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element ref="ns8:SharedWithUsers" minOccurs="0"/>
                <xsd:element ref="ns6: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element name="Status" ma:index="26" nillable="true" ma:displayName="Status" ma:format="Dropdown" ma:internalName="Status">
      <xsd:simpleType>
        <xsd:restriction base="dms:Choice">
          <xsd:enumeration value="Archived"/>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9d-03a3-4573-a832-1e3bee8480f0" elementFormDefault="qualified">
    <xsd:import namespace="http://schemas.microsoft.com/office/2006/documentManagement/types"/>
    <xsd:import namespace="http://schemas.microsoft.com/office/infopath/2007/PartnerControls"/>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ACTV16-17-56794</_dlc_DocId>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TaxCatchAll xmlns="d80dd6ab-43bf-4d9d-bb1e-742532452846">
      <Value>1</Value>
      <Value>9</Value>
    </TaxCatchAll>
    <_dlc_DocIdUrl xmlns="5bcca709-0b09-4b74-bfa0-2137a84c1763">
      <Url>https://activity.echa.europa.eu/sites/act-16/process-16-0/_layouts/15/DocIdRedir.aspx?ID=ACTV16-17-56794</Url>
      <Description>ACTV16-17-56794</Description>
    </_dlc_DocIdUrl>
    <ECHACategoryTaxHTField0 xmlns="5be2862c-9c7a-466a-8f6d-c278e82738e2">
      <Terms xmlns="http://schemas.microsoft.com/office/infopath/2007/PartnerControls"/>
    </ECHACategoryTaxHTField0>
    <Confidentiality xmlns="735cbd8a-ef91-4d32-baee-5f03e5fb30bf">Non Confidential</Confidentiality>
    <IconOverlay xmlns="http://schemas.microsoft.com/sharepoint/v4" xsi:nil="true"/>
    <IsRecord xmlns="735cbd8a-ef91-4d32-baee-5f03e5fb30bf">No</IsRecord>
    <Status xmlns="735cbd8a-ef91-4d32-baee-5f03e5fb30bf" xsi:nil="true"/>
  </documentManagement>
</p:properties>
</file>

<file path=customXml/itemProps1.xml><?xml version="1.0" encoding="utf-8"?>
<ds:datastoreItem xmlns:ds="http://schemas.openxmlformats.org/officeDocument/2006/customXml" ds:itemID="{5F1C308C-6005-4C5C-A897-A73C329665E5}"/>
</file>

<file path=customXml/itemProps2.xml><?xml version="1.0" encoding="utf-8"?>
<ds:datastoreItem xmlns:ds="http://schemas.openxmlformats.org/officeDocument/2006/customXml" ds:itemID="{1509D6F3-8A0C-40C5-951E-1EDBCC3ADB95}"/>
</file>

<file path=customXml/itemProps3.xml><?xml version="1.0" encoding="utf-8"?>
<ds:datastoreItem xmlns:ds="http://schemas.openxmlformats.org/officeDocument/2006/customXml" ds:itemID="{84EE3A57-818A-4BB4-ACD7-B8F0E0020DCB}"/>
</file>

<file path=customXml/itemProps4.xml><?xml version="1.0" encoding="utf-8"?>
<ds:datastoreItem xmlns:ds="http://schemas.openxmlformats.org/officeDocument/2006/customXml" ds:itemID="{66136436-23E6-489C-A7E4-630EBF825BD4}"/>
</file>

<file path=customXml/itemProps5.xml><?xml version="1.0" encoding="utf-8"?>
<ds:datastoreItem xmlns:ds="http://schemas.openxmlformats.org/officeDocument/2006/customXml" ds:itemID="{CCE1DEDE-DAEB-471C-823C-9AFB98D8ABA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Overview</vt:lpstr>
      <vt:lpstr>spraying_in+outdoor_manual</vt:lpstr>
      <vt:lpstr>spraying_in+outdoors_down_liq</vt:lpstr>
      <vt:lpstr>spraying_in+outdoors_down_gra</vt:lpstr>
      <vt:lpstr>spraying  outdoors_manual</vt:lpstr>
      <vt:lpstr>spraying_outdoors_vehicle</vt:lpstr>
      <vt:lpstr>spraying_outdoors_aerial</vt:lpstr>
      <vt:lpstr>fogging</vt:lpstr>
      <vt:lpstr>brushing_liquid </vt:lpstr>
      <vt:lpstr>brushing_granules</vt:lpstr>
      <vt:lpstr>brushing_spraying_sec_expo</vt:lpstr>
      <vt:lpstr>pouring_liquid</vt:lpstr>
      <vt:lpstr>pouring_granules</vt:lpstr>
      <vt:lpstr>dusting_small scale</vt:lpstr>
      <vt:lpstr>dusting_powered_equipment</vt:lpstr>
      <vt:lpstr>scattering_granules</vt:lpstr>
      <vt:lpstr>cartridge_gun_rtu</vt:lpstr>
      <vt:lpstr>rtu_bait_station_open_design</vt:lpstr>
      <vt:lpstr>rtu_bait_station_inaccessible</vt:lpstr>
      <vt:lpstr>refillable_bait_station_liquid</vt:lpstr>
      <vt:lpstr>refillable_bait_station_granule</vt:lpstr>
      <vt:lpstr>M&amp;L Granules data</vt:lpstr>
      <vt:lpstr>'M&amp;L Granules data'!Mappe4</vt:lpstr>
    </vt:vector>
  </TitlesOfParts>
  <Company>BAuA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Lucadei</dc:creator>
  <dc:description>12.05.15 Krug Watering can - Szenario eingefügt</dc:description>
  <cp:lastModifiedBy>Krug</cp:lastModifiedBy>
  <cp:lastPrinted>2017-10-04T14:19:25Z</cp:lastPrinted>
  <dcterms:created xsi:type="dcterms:W3CDTF">2011-09-28T09:17:32Z</dcterms:created>
  <dcterms:modified xsi:type="dcterms:W3CDTF">2018-10-02T16:17:16Z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9;#16.00 Activity management and development|e303f835-0e5c-4fee-8486-ae6996d815ae</vt:lpwstr>
  </property>
  <property fmtid="{D5CDD505-2E9C-101B-9397-08002B2CF9AE}" pid="3" name="ContentTypeId">
    <vt:lpwstr>0x010100B558917389A54ADDB58930FBD7E6FD57008586DED9191B4C4CBD31A5DF7F304A7100FFDF787D330BE64A9729A05E65AC29AD</vt:lpwstr>
  </property>
  <property fmtid="{D5CDD505-2E9C-101B-9397-08002B2CF9AE}" pid="4" name="ECHADocumentType">
    <vt:lpwstr/>
  </property>
  <property fmtid="{D5CDD505-2E9C-101B-9397-08002B2CF9AE}" pid="5" name="ECHASecClass">
    <vt:lpwstr>1;#|a0307bc2-faf9-4068-8aeb-b713e4fa2a0f</vt:lpwstr>
  </property>
  <property fmtid="{D5CDD505-2E9C-101B-9397-08002B2CF9AE}" pid="6" name="ECHACategory">
    <vt:lpwstr/>
  </property>
  <property fmtid="{D5CDD505-2E9C-101B-9397-08002B2CF9AE}" pid="7" name="_dlc_DocIdItemGuid">
    <vt:lpwstr>649e0456-162f-4f93-b3bc-fff3368da77f</vt:lpwstr>
  </property>
</Properties>
</file>