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https://activity.echa.europa.eu/sites/act-16/process-16-0/docs/16.00 Activity management and development/16.00.08 Teams/07. AHEE/01_Models/1_Model prep/ESDs_Excel/ESDs ECHA/02 To be published/"/>
    </mc:Choice>
  </mc:AlternateContent>
  <bookViews>
    <workbookView xWindow="0" yWindow="0" windowWidth="18285" windowHeight="9615" tabRatio="800"/>
  </bookViews>
  <sheets>
    <sheet name="Introduction" sheetId="21" r:id="rId1"/>
    <sheet name="Index" sheetId="20" r:id="rId2"/>
    <sheet name="Working&amp;cutting fluid preserv." sheetId="22" r:id="rId3"/>
    <sheet name="Pick-lists &amp; Defaults" sheetId="3" r:id="rId4"/>
  </sheets>
  <definedNames>
    <definedName name="_xlnm._FilterDatabase" localSheetId="3" hidden="1">'Pick-lists &amp; Defaults'!#REF!</definedName>
    <definedName name="A" localSheetId="2">'Working&amp;cutting fluid preserv.'!$H$42</definedName>
    <definedName name="acid">'Pick-lists &amp; Defaults'!$B$29</definedName>
    <definedName name="activity">'Pick-lists &amp; Defaults'!$B$11:$B$24</definedName>
    <definedName name="base">'Pick-lists &amp; Defaults'!$B$28</definedName>
    <definedName name="C_biocide" localSheetId="2">'Working&amp;cutting fluid preserv.'!$H$26</definedName>
    <definedName name="Corr" localSheetId="2">'Working&amp;cutting fluid preserv.'!$H$48</definedName>
    <definedName name="Dcompany_STP_extwaste" localSheetId="2">'Working&amp;cutting fluid preserv.'!$J$60</definedName>
    <definedName name="Dcompany_STP_extwaste_T2" localSheetId="2">'Working&amp;cutting fluid preserv.'!$J$76</definedName>
    <definedName name="Dcompany_STP_user" localSheetId="2">'Working&amp;cutting fluid preserv.'!$H$60</definedName>
    <definedName name="Dcompany_STP_user_T2" localSheetId="2">'Working&amp;cutting fluid preserv.'!$H$76</definedName>
    <definedName name="DT50_" localSheetId="2">'Working&amp;cutting fluid preserv.'!$D$92</definedName>
    <definedName name="Fconc" localSheetId="2">'Working&amp;cutting fluid preserv.'!$H$34</definedName>
    <definedName name="Fconc_activity" localSheetId="2">'Working&amp;cutting fluid preserv.'!$H$32</definedName>
    <definedName name="Fconc_set">'Working&amp;cutting fluid preserv.'!$H$30</definedName>
    <definedName name="Felim_extwaste_T1" localSheetId="2">'Working&amp;cutting fluid preserv.'!$J$66</definedName>
    <definedName name="Felim_extwaste_T2" localSheetId="2">'Working&amp;cutting fluid preserv.'!$J$82</definedName>
    <definedName name="Felim_storage_extwaste_T2" localSheetId="2">'Working&amp;cutting fluid preserv.'!$J$84</definedName>
    <definedName name="Felim_storage_user_T2" localSheetId="2">'Working&amp;cutting fluid preserv.'!$H$84</definedName>
    <definedName name="Felim_user_T1" localSheetId="2">'Working&amp;cutting fluid preserv.'!$H$66</definedName>
    <definedName name="Felim_user_T2" localSheetId="2">'Working&amp;cutting fluid preserv.'!$H$82</definedName>
    <definedName name="Fform_extwaste" localSheetId="2">'Working&amp;cutting fluid preserv.'!$J$64</definedName>
    <definedName name="Fform_extwaste_T2" localSheetId="2">'Working&amp;cutting fluid preserv.'!$J$80</definedName>
    <definedName name="Fform_user" localSheetId="2">'Working&amp;cutting fluid preserv.'!$H$64</definedName>
    <definedName name="Fform_user_T2" localSheetId="2">'Working&amp;cutting fluid preserv.'!$H$80</definedName>
    <definedName name="Fmwf_extwaste" localSheetId="2">'Working&amp;cutting fluid preserv.'!$J$62</definedName>
    <definedName name="Fmwf_extwaste_T2" localSheetId="2">'Working&amp;cutting fluid preserv.'!$J$78</definedName>
    <definedName name="Fmwf_user" localSheetId="2">'Working&amp;cutting fluid preserv.'!$H$62</definedName>
    <definedName name="Fmwf_user_T2" localSheetId="2">'Working&amp;cutting fluid preserv.'!$H$78</definedName>
    <definedName name="Fsplit_evap" localSheetId="2">'Working&amp;cutting fluid preserv.'!$H$68</definedName>
    <definedName name="Fsplit_evap_extwaste_T2" localSheetId="2">'Working&amp;cutting fluid preserv.'!$J$101</definedName>
    <definedName name="Fsplit_evap_user_T2" localSheetId="2">'Working&amp;cutting fluid preserv.'!$H$101</definedName>
    <definedName name="Fsplit_Kow" localSheetId="2">'Working&amp;cutting fluid preserv.'!$H$70</definedName>
    <definedName name="Fsplit_Kow_extwaste_T2" localSheetId="2">'Working&amp;cutting fluid preserv.'!$J$103</definedName>
    <definedName name="Fsplit_Kow_user_T2" localSheetId="2">'Working&amp;cutting fluid preserv.'!$H$103</definedName>
    <definedName name="kdeg" localSheetId="2">'Working&amp;cutting fluid preserv.'!$H$94</definedName>
    <definedName name="Kdeg_calc" localSheetId="2">'Working&amp;cutting fluid preserv.'!$H$92</definedName>
    <definedName name="Kow" localSheetId="2">'Working&amp;cutting fluid preserv.'!$H$53</definedName>
    <definedName name="Kow_corr" localSheetId="2">'Working&amp;cutting fluid preserv.'!$H$50</definedName>
    <definedName name="Kow_set" localSheetId="2">'Working&amp;cutting fluid preserv.'!$H$38</definedName>
    <definedName name="mwf">'Pick-lists &amp; Defaults'!$B$5:$B$7</definedName>
    <definedName name="not_ionisable">'Pick-lists &amp; Defaults'!$B$27</definedName>
    <definedName name="pH" localSheetId="2">'Working&amp;cutting fluid preserv.'!$H$44</definedName>
    <definedName name="pKa" localSheetId="2">'Working&amp;cutting fluid preserv.'!$H$46</definedName>
    <definedName name="Pvap" localSheetId="2">'Working&amp;cutting fluid preserv.'!$H$55</definedName>
    <definedName name="t_extwaste_T2" localSheetId="2">'Working&amp;cutting fluid preserv.'!$J$96</definedName>
    <definedName name="t_user_T2" localSheetId="2">'Working&amp;cutting fluid preserv.'!$H$96</definedName>
    <definedName name="Yes_No">'Pick-lists &amp; Defaults'!$B$27:$B$29</definedName>
  </definedNames>
  <calcPr calcId="152511"/>
</workbook>
</file>

<file path=xl/calcChain.xml><?xml version="1.0" encoding="utf-8"?>
<calcChain xmlns="http://schemas.openxmlformats.org/spreadsheetml/2006/main">
  <c r="H92" i="22" l="1"/>
  <c r="J98" i="22" s="1"/>
  <c r="F26" i="22"/>
  <c r="H32" i="22"/>
  <c r="H34" i="22" s="1"/>
  <c r="J121" i="22" l="1"/>
  <c r="H121" i="22"/>
  <c r="H119" i="22"/>
  <c r="J119" i="22"/>
  <c r="H98" i="22"/>
  <c r="H68" i="22"/>
  <c r="J112" i="22" s="1"/>
  <c r="H112" i="22" l="1"/>
  <c r="H42" i="22"/>
  <c r="H48" i="22" l="1"/>
  <c r="H50" i="22" s="1"/>
  <c r="H53" i="22" l="1"/>
  <c r="H70" i="22" s="1"/>
  <c r="H114" i="22" l="1"/>
  <c r="J114" i="22"/>
</calcChain>
</file>

<file path=xl/sharedStrings.xml><?xml version="1.0" encoding="utf-8"?>
<sst xmlns="http://schemas.openxmlformats.org/spreadsheetml/2006/main" count="254" uniqueCount="155">
  <si>
    <t>Input</t>
  </si>
  <si>
    <t>Variable/parameter</t>
  </si>
  <si>
    <t>Unit</t>
  </si>
  <si>
    <t>Symbol</t>
  </si>
  <si>
    <t>[-]</t>
  </si>
  <si>
    <t>Value</t>
  </si>
  <si>
    <t>O</t>
  </si>
  <si>
    <t xml:space="preserve">Instructions for using the table: </t>
  </si>
  <si>
    <t>Available at: http://echa.europa.eu/en/guidance-documents/guidance-on-biocides-legislation/emission-scenario-documents</t>
  </si>
  <si>
    <r>
      <t xml:space="preserve">S/D/O/P </t>
    </r>
    <r>
      <rPr>
        <i/>
        <vertAlign val="superscript"/>
        <sz val="10"/>
        <color rgb="FF0070C0"/>
        <rFont val="Verdana"/>
        <family val="2"/>
      </rPr>
      <t>1</t>
    </r>
  </si>
  <si>
    <t>1) S: data set; D: default; O: output; P: pick list</t>
  </si>
  <si>
    <t>INDEX</t>
  </si>
  <si>
    <t>Version history</t>
  </si>
  <si>
    <t>v1.0</t>
  </si>
  <si>
    <t>The default values can be overwritten. Once overwritten, in order to revert to the default values, these need to be manually introduced. Alternatively replace this worksheet by copying the one from the excel file in ECHA website.</t>
  </si>
  <si>
    <t>References / Calculation formulas / Explanations</t>
  </si>
  <si>
    <t>S</t>
  </si>
  <si>
    <t>Note:</t>
  </si>
  <si>
    <t>No</t>
  </si>
  <si>
    <t>D</t>
  </si>
  <si>
    <r>
      <t>kg.m</t>
    </r>
    <r>
      <rPr>
        <vertAlign val="superscript"/>
        <sz val="10"/>
        <rFont val="Verdana"/>
        <family val="2"/>
      </rPr>
      <t>-3</t>
    </r>
  </si>
  <si>
    <r>
      <t>F</t>
    </r>
    <r>
      <rPr>
        <vertAlign val="subscript"/>
        <sz val="10"/>
        <rFont val="Verdana"/>
        <family val="2"/>
      </rPr>
      <t>conc</t>
    </r>
  </si>
  <si>
    <r>
      <t xml:space="preserve">Dilution factor company </t>
    </r>
    <r>
      <rPr>
        <sz val="10"/>
        <rFont val="Calibri"/>
        <family val="2"/>
      </rPr>
      <t>→</t>
    </r>
    <r>
      <rPr>
        <sz val="10"/>
        <rFont val="Verdana"/>
        <family val="2"/>
      </rPr>
      <t xml:space="preserve"> municipal STP</t>
    </r>
  </si>
  <si>
    <t>end-user
+
on-site treatment</t>
  </si>
  <si>
    <t>external waste treatment company</t>
  </si>
  <si>
    <t>D/S</t>
  </si>
  <si>
    <t>Fraction of metalworking fluid in treated volume</t>
  </si>
  <si>
    <r>
      <t>F</t>
    </r>
    <r>
      <rPr>
        <vertAlign val="subscript"/>
        <sz val="10"/>
        <color theme="1"/>
        <rFont val="Verdana"/>
        <family val="2"/>
      </rPr>
      <t>mwf</t>
    </r>
  </si>
  <si>
    <t>S/D</t>
  </si>
  <si>
    <t>Fraction of metalworking fluid with chemical of interest in treated volume</t>
  </si>
  <si>
    <r>
      <t>F</t>
    </r>
    <r>
      <rPr>
        <vertAlign val="subscript"/>
        <sz val="10"/>
        <color theme="1"/>
        <rFont val="Verdana"/>
        <family val="2"/>
      </rPr>
      <t>form</t>
    </r>
  </si>
  <si>
    <t>Kow</t>
  </si>
  <si>
    <t>Fraction of elimination of the chemical during physical or chemical treatment</t>
  </si>
  <si>
    <t>Pa</t>
  </si>
  <si>
    <t>Pvap</t>
  </si>
  <si>
    <t>Fraction of elimination of the chemical during emulsion splitting: Evaporation of water</t>
  </si>
  <si>
    <t>Fraction of elimination of the chemical during emulsion splitting: All other splitting methods</t>
  </si>
  <si>
    <t>D/P</t>
  </si>
  <si>
    <t xml:space="preserve"> </t>
  </si>
  <si>
    <r>
      <t>F</t>
    </r>
    <r>
      <rPr>
        <vertAlign val="subscript"/>
        <sz val="10"/>
        <color theme="1"/>
        <rFont val="Verdana"/>
        <family val="2"/>
      </rPr>
      <t>split,evap</t>
    </r>
  </si>
  <si>
    <r>
      <t>F</t>
    </r>
    <r>
      <rPr>
        <vertAlign val="subscript"/>
        <sz val="10"/>
        <color theme="1"/>
        <rFont val="Verdana"/>
        <family val="2"/>
      </rPr>
      <t>split,Kow</t>
    </r>
  </si>
  <si>
    <r>
      <t>D</t>
    </r>
    <r>
      <rPr>
        <vertAlign val="subscript"/>
        <sz val="10"/>
        <color theme="1"/>
        <rFont val="Verdana"/>
        <family val="2"/>
      </rPr>
      <t>company</t>
    </r>
    <r>
      <rPr>
        <vertAlign val="subscript"/>
        <sz val="10"/>
        <color theme="1"/>
        <rFont val="Calibri"/>
        <family val="2"/>
      </rPr>
      <t>→</t>
    </r>
    <r>
      <rPr>
        <vertAlign val="subscript"/>
        <sz val="10"/>
        <color theme="1"/>
        <rFont val="Verdana"/>
        <family val="2"/>
      </rPr>
      <t xml:space="preserve">STP </t>
    </r>
  </si>
  <si>
    <t>Output</t>
  </si>
  <si>
    <r>
      <t>C</t>
    </r>
    <r>
      <rPr>
        <vertAlign val="subscript"/>
        <sz val="10"/>
        <color theme="1"/>
        <rFont val="Verdana"/>
        <family val="2"/>
      </rPr>
      <t>STP,inf</t>
    </r>
  </si>
  <si>
    <t>TIER 1</t>
  </si>
  <si>
    <r>
      <t>F</t>
    </r>
    <r>
      <rPr>
        <vertAlign val="subscript"/>
        <sz val="10"/>
        <color theme="1"/>
        <rFont val="Verdana"/>
        <family val="2"/>
      </rPr>
      <t>elim</t>
    </r>
  </si>
  <si>
    <r>
      <rPr>
        <i/>
        <u/>
        <sz val="10"/>
        <color rgb="FF0070C0"/>
        <rFont val="Verdana"/>
        <family val="2"/>
      </rPr>
      <t>Product authorisation</t>
    </r>
    <r>
      <rPr>
        <i/>
        <sz val="10"/>
        <color rgb="FF0070C0"/>
        <rFont val="Verdana"/>
        <family val="2"/>
      </rPr>
      <t>: refinement of fraction of elimination with measured data is possible for all treatment techniques. If several treatment techniques are possible, it has to be ensured with relevant data that the respective technique is applied as necessary RMM on a national level. Special case waste water recycling: Felim,recycle=1, no releases of biocide as no waste water is released.</t>
    </r>
  </si>
  <si>
    <t>Degradation of biocide since last dosing</t>
  </si>
  <si>
    <r>
      <t>F</t>
    </r>
    <r>
      <rPr>
        <vertAlign val="subscript"/>
        <sz val="10"/>
        <color theme="1"/>
        <rFont val="Verdana"/>
        <family val="2"/>
      </rPr>
      <t>elim,storage+more</t>
    </r>
  </si>
  <si>
    <r>
      <rPr>
        <i/>
        <u/>
        <sz val="10"/>
        <color rgb="FF0070C0"/>
        <rFont val="Verdana"/>
        <family val="2"/>
      </rPr>
      <t>Product authorisation</t>
    </r>
    <r>
      <rPr>
        <i/>
        <sz val="10"/>
        <color rgb="FF0070C0"/>
        <rFont val="Verdana"/>
        <family val="2"/>
      </rPr>
      <t>: refinement of fraction of elimination with measured data is possible. The time span between last dosing and physico-chemical treatment can be refined with region specific data about time spans between last dosing and physico-chemical treatment: F</t>
    </r>
    <r>
      <rPr>
        <i/>
        <vertAlign val="subscript"/>
        <sz val="10"/>
        <color rgb="FF0070C0"/>
        <rFont val="Verdana"/>
        <family val="2"/>
      </rPr>
      <t>elim,storage+more</t>
    </r>
    <r>
      <rPr>
        <i/>
        <sz val="10"/>
        <color rgb="FF0070C0"/>
        <rFont val="Verdana"/>
        <family val="2"/>
      </rPr>
      <t xml:space="preserve"> (t)= 1-exp(-kdeg*t)</t>
    </r>
  </si>
  <si>
    <t>Degradation rate constant</t>
  </si>
  <si>
    <r>
      <t>k</t>
    </r>
    <r>
      <rPr>
        <vertAlign val="subscript"/>
        <sz val="10"/>
        <color theme="1"/>
        <rFont val="Verdana"/>
        <family val="2"/>
      </rPr>
      <t>deg</t>
    </r>
  </si>
  <si>
    <t>t</t>
  </si>
  <si>
    <t>d</t>
  </si>
  <si>
    <r>
      <t xml:space="preserve">4) </t>
    </r>
    <r>
      <rPr>
        <i/>
        <u/>
        <sz val="10"/>
        <color rgb="FF0070C0"/>
        <rFont val="Verdana"/>
        <family val="2"/>
      </rPr>
      <t>Substance authorisation</t>
    </r>
    <r>
      <rPr>
        <i/>
        <sz val="10"/>
        <color rgb="FF0070C0"/>
        <rFont val="Verdana"/>
        <family val="2"/>
      </rPr>
      <t xml:space="preserve">: 
</t>
    </r>
    <r>
      <rPr>
        <b/>
        <i/>
        <sz val="10"/>
        <color rgb="FF0070C0"/>
        <rFont val="Verdana"/>
        <family val="2"/>
      </rPr>
      <t>End-user:</t>
    </r>
    <r>
      <rPr>
        <i/>
        <sz val="10"/>
        <color rgb="FF0070C0"/>
        <rFont val="Verdana"/>
        <family val="2"/>
      </rPr>
      <t xml:space="preserve"> refinement of fraction of elimination with measured data is possible
</t>
    </r>
    <r>
      <rPr>
        <b/>
        <i/>
        <sz val="10"/>
        <color rgb="FF0070C0"/>
        <rFont val="Verdana"/>
        <family val="2"/>
      </rPr>
      <t>Waste management company:</t>
    </r>
    <r>
      <rPr>
        <i/>
        <sz val="10"/>
        <color rgb="FF0070C0"/>
        <rFont val="Verdana"/>
        <family val="2"/>
      </rPr>
      <t xml:space="preserve"> refinement of fraction of elimination with measured data is possible. A time span of 7 days between last dosing and PC treatment is suggested as a default: F</t>
    </r>
    <r>
      <rPr>
        <i/>
        <vertAlign val="subscript"/>
        <sz val="10"/>
        <color rgb="FF0070C0"/>
        <rFont val="Verdana"/>
        <family val="2"/>
      </rPr>
      <t>elim,storage+more</t>
    </r>
    <r>
      <rPr>
        <i/>
        <sz val="10"/>
        <color rgb="FF0070C0"/>
        <rFont val="Verdana"/>
        <family val="2"/>
      </rPr>
      <t xml:space="preserve"> (t)= 1-exp(-kdeg*t)</t>
    </r>
  </si>
  <si>
    <r>
      <rPr>
        <i/>
        <u/>
        <sz val="10"/>
        <color rgb="FF0070C0"/>
        <rFont val="Verdana"/>
        <family val="2"/>
      </rPr>
      <t>Product authorisation</t>
    </r>
    <r>
      <rPr>
        <i/>
        <sz val="10"/>
        <color rgb="FF0070C0"/>
        <rFont val="Verdana"/>
        <family val="2"/>
      </rPr>
      <t>: refinement of fraction of elimination with measured data is possible for all treatment techniques. If several treatment techniques are possible of which only some are safe, it has to be ensured with relevant data that the respective technique is applied as necessary RMM on a national level.</t>
    </r>
  </si>
  <si>
    <r>
      <t xml:space="preserve">3) </t>
    </r>
    <r>
      <rPr>
        <i/>
        <u/>
        <sz val="10"/>
        <color rgb="FF0070C0"/>
        <rFont val="Verdana"/>
        <family val="2"/>
      </rPr>
      <t>Substance authorisation</t>
    </r>
    <r>
      <rPr>
        <i/>
        <sz val="10"/>
        <color rgb="FF0070C0"/>
        <rFont val="Verdana"/>
        <family val="2"/>
      </rPr>
      <t>: refinement of fraction of elimination with measured data is possible for all treatment techniques. However, as long as several treatment techniques are possible, the lowest available elimination fraction should be used as a worst case. Special case waste water recycling: Felim,recycle=1, no releases of biocide as no waste water is released.</t>
    </r>
  </si>
  <si>
    <r>
      <t xml:space="preserve">5) </t>
    </r>
    <r>
      <rPr>
        <i/>
        <u/>
        <sz val="10"/>
        <color rgb="FF0070C0"/>
        <rFont val="Verdana"/>
        <family val="2"/>
      </rPr>
      <t>Substance authorisation</t>
    </r>
    <r>
      <rPr>
        <i/>
        <sz val="10"/>
        <color rgb="FF0070C0"/>
        <rFont val="Verdana"/>
        <family val="2"/>
      </rPr>
      <t xml:space="preserve">: refinement of fraction of elimination with measured data is possible for all treatment techniques. However, as long as several treatment techniques are possible, the lowest available elimination fraction should be used as a worst case. </t>
    </r>
  </si>
  <si>
    <r>
      <t xml:space="preserve">Dilution factor company </t>
    </r>
    <r>
      <rPr>
        <sz val="10"/>
        <rFont val="Calibri"/>
        <family val="2"/>
      </rPr>
      <t>→</t>
    </r>
    <r>
      <rPr>
        <sz val="10"/>
        <rFont val="Verdana"/>
        <family val="2"/>
      </rPr>
      <t xml:space="preserve"> municipal STP </t>
    </r>
    <r>
      <rPr>
        <vertAlign val="superscript"/>
        <sz val="10"/>
        <rFont val="Verdana"/>
        <family val="2"/>
      </rPr>
      <t>2</t>
    </r>
  </si>
  <si>
    <t>2) The exact value for the dilution factor has to be calculated using the volume of waste water emitted from the company. However, for the sake of simplicity it has been assumed that the volumes of water and water miscible metalworking fluids (wm mwf) are the same. As the oil content of the mwf is usually well below 10% the uncertainty caused by this is considered to be negligible.</t>
  </si>
  <si>
    <t xml:space="preserve">Partition coefficient n-octanol/water </t>
  </si>
  <si>
    <t>Environmental Emission Scenarios for Product Type 13: Biocides used as working or cutting fluid preservatives</t>
  </si>
  <si>
    <t>Spreadsheet "Working &amp; cutting fluid preservatives"</t>
  </si>
  <si>
    <t>Ionisable substance</t>
  </si>
  <si>
    <t>Yes - it's a base</t>
  </si>
  <si>
    <t>Yes - it's an acid</t>
  </si>
  <si>
    <t>A</t>
  </si>
  <si>
    <t>pH</t>
  </si>
  <si>
    <t>pKa</t>
  </si>
  <si>
    <t>Acid/base dissociation constant</t>
  </si>
  <si>
    <t>For used mwf the pH is usually at approximately 8. However, if more specific information about the pH is available concerning the waste mixture during emulsion splitting, this may be used instead.</t>
  </si>
  <si>
    <t>A = 1 for acids, and -1 for bases</t>
  </si>
  <si>
    <t>Correction factor</t>
  </si>
  <si>
    <t>Corr</t>
  </si>
  <si>
    <t>Partition coefficient n-octanol/water - corrected</t>
  </si>
  <si>
    <r>
      <t>Kow</t>
    </r>
    <r>
      <rPr>
        <vertAlign val="subscript"/>
        <sz val="10"/>
        <color theme="1"/>
        <rFont val="Verdana"/>
        <family val="2"/>
      </rPr>
      <t>corr</t>
    </r>
  </si>
  <si>
    <t>Is the substance ionisable?
(select one option)</t>
  </si>
  <si>
    <r>
      <t xml:space="preserve">Preservative concentration in municipal STP influent, with Fsplit being </t>
    </r>
    <r>
      <rPr>
        <b/>
        <sz val="10"/>
        <color theme="1"/>
        <rFont val="Verdana"/>
        <family val="2"/>
      </rPr>
      <t>F</t>
    </r>
    <r>
      <rPr>
        <b/>
        <vertAlign val="subscript"/>
        <sz val="10"/>
        <color theme="1"/>
        <rFont val="Verdana"/>
        <family val="2"/>
      </rPr>
      <t>split,evap</t>
    </r>
    <r>
      <rPr>
        <b/>
        <sz val="10"/>
        <color theme="1"/>
        <rFont val="Verdana"/>
        <family val="2"/>
      </rPr>
      <t xml:space="preserve"> </t>
    </r>
  </si>
  <si>
    <r>
      <t xml:space="preserve">Preservative concentration in municipal STP influent, with Fsplit being </t>
    </r>
    <r>
      <rPr>
        <b/>
        <sz val="10"/>
        <color theme="1"/>
        <rFont val="Verdana"/>
        <family val="2"/>
      </rPr>
      <t>F</t>
    </r>
    <r>
      <rPr>
        <b/>
        <vertAlign val="subscript"/>
        <sz val="10"/>
        <color theme="1"/>
        <rFont val="Verdana"/>
        <family val="2"/>
      </rPr>
      <t>split,Kow</t>
    </r>
  </si>
  <si>
    <t>Fraction of elimination of the chemical due to degradation since last dosing</t>
  </si>
  <si>
    <r>
      <t>Calculation of refined F</t>
    </r>
    <r>
      <rPr>
        <b/>
        <vertAlign val="subscript"/>
        <sz val="10"/>
        <rFont val="Verdana"/>
        <family val="2"/>
      </rPr>
      <t>elim,storage+more</t>
    </r>
  </si>
  <si>
    <t>ESD for PT13: Refinement of the Emission scenarios for working or cutting fluid preservatives (Fraunhofer, 2015)</t>
  </si>
  <si>
    <r>
      <rPr>
        <b/>
        <sz val="11"/>
        <rFont val="Verdana"/>
        <family val="2"/>
      </rPr>
      <t>Reference document:</t>
    </r>
    <r>
      <rPr>
        <sz val="11"/>
        <rFont val="Verdana"/>
        <family val="2"/>
      </rPr>
      <t xml:space="preserve"> </t>
    </r>
  </si>
  <si>
    <t>Emission scenario for calculating the releases from the use of biocides as working or cutting fluid preservatives (ESD § 4.1, 4.3 &amp; 4.4)</t>
  </si>
  <si>
    <t>Fraction of mwf concentrate in diluted mwf fluid</t>
  </si>
  <si>
    <t xml:space="preserve">in the diluted mwf </t>
  </si>
  <si>
    <t>Concentration of the biocide substance in the metalworking fluid (mwf)</t>
  </si>
  <si>
    <t>in the concentrated mwf</t>
  </si>
  <si>
    <t>Select</t>
  </si>
  <si>
    <t>??</t>
  </si>
  <si>
    <t>Cbiocide,dil</t>
  </si>
  <si>
    <t>Cbiocide,conc</t>
  </si>
  <si>
    <r>
      <t>1. Select to enter the concentration of the biocide substance in the metalworking fluid (mwf) as concentration in mwf concentrate (C</t>
    </r>
    <r>
      <rPr>
        <vertAlign val="subscript"/>
        <sz val="10"/>
        <rFont val="Verdana"/>
        <family val="2"/>
      </rPr>
      <t>biocide,conc</t>
    </r>
    <r>
      <rPr>
        <sz val="10"/>
        <rFont val="Verdana"/>
        <family val="2"/>
      </rPr>
      <t>) or as concentration in diluted mwf (C</t>
    </r>
    <r>
      <rPr>
        <vertAlign val="subscript"/>
        <sz val="10"/>
        <rFont val="Verdana"/>
        <family val="2"/>
      </rPr>
      <t>biocide,dil</t>
    </r>
    <r>
      <rPr>
        <sz val="10"/>
        <rFont val="Verdana"/>
        <family val="2"/>
      </rPr>
      <t>); enter the respective value.</t>
    </r>
  </si>
  <si>
    <t>Tier 1 calculations</t>
  </si>
  <si>
    <t>5. The intermediate calculations under "Tier 1" - "Input" as well as the final calculations under "Tier 1" - "Output" will be automatically filled in.</t>
  </si>
  <si>
    <t>Time between the last biocide dosing and the start of waste treatment (physico-chemical, biological treatment, etc.)</t>
  </si>
  <si>
    <t>3. The final calculations under "Tier 2" - "Output" will be automatically filled in.</t>
  </si>
  <si>
    <r>
      <t>d</t>
    </r>
    <r>
      <rPr>
        <vertAlign val="superscript"/>
        <sz val="10"/>
        <rFont val="Verdana"/>
        <family val="2"/>
      </rPr>
      <t>-1</t>
    </r>
  </si>
  <si>
    <t>This workbook provides a calculation tool for estimating the environmental releases from the use of biocides used as working or cutting fluid preservatives. It consists of one spreadsheet covering the emission scenarios described in the Emission Scenario Document (below). Whenever changes have been introduced by the Technical Agreements for Biocides (TAB) these are mentioned in the scenarios affected.
This is not a standalone document. It is a calculation tool and it should be used in combination with the ESD, which contains the background information which needs to be taken into account in order to correctly use this workbook.</t>
  </si>
  <si>
    <t>pH value of used metal working fluid</t>
  </si>
  <si>
    <t xml:space="preserve">Fraction of concentrate in diluted wm mwf (applies to all wm mwf) </t>
  </si>
  <si>
    <t>ESD PT 13, Table 1, p.15</t>
  </si>
  <si>
    <t>Broaching</t>
  </si>
  <si>
    <t>Thread cutting</t>
  </si>
  <si>
    <t>Deep hole drilling</t>
  </si>
  <si>
    <t>Parting off</t>
  </si>
  <si>
    <t>Cylindrical milling</t>
  </si>
  <si>
    <t>Turning, drilling, automation work</t>
  </si>
  <si>
    <t>Sawing</t>
  </si>
  <si>
    <t>Tool grinding</t>
  </si>
  <si>
    <t xml:space="preserve">Centreless grinding </t>
  </si>
  <si>
    <t>Surface grinding</t>
  </si>
  <si>
    <t>P</t>
  </si>
  <si>
    <r>
      <t>Enter F</t>
    </r>
    <r>
      <rPr>
        <vertAlign val="subscript"/>
        <sz val="10"/>
        <rFont val="Verdana"/>
        <family val="2"/>
      </rPr>
      <t>conc</t>
    </r>
    <r>
      <rPr>
        <sz val="10"/>
        <rFont val="Verdana"/>
        <family val="2"/>
      </rPr>
      <t xml:space="preserve"> provided by the applicant</t>
    </r>
  </si>
  <si>
    <t>DT50</t>
  </si>
  <si>
    <r>
      <t>calculated k</t>
    </r>
    <r>
      <rPr>
        <vertAlign val="subscript"/>
        <sz val="10"/>
        <color theme="1"/>
        <rFont val="Verdana"/>
        <family val="2"/>
      </rPr>
      <t>deg</t>
    </r>
  </si>
  <si>
    <t>Provide a DT50 value to calculate kdeg; alternativelly insert directly kdeg bellow</t>
  </si>
  <si>
    <t>Or set directly kdeg value</t>
  </si>
  <si>
    <t>Calculate kdeg from DT50</t>
  </si>
  <si>
    <t>Intermediary output</t>
  </si>
  <si>
    <t>Fraction of mwf concentrate in diluted mwf fluid to be used in this sheet</t>
  </si>
  <si>
    <t>Partition coefficient n-octanol/water to be used in this sheet</t>
  </si>
  <si>
    <t>For ionisable substances, a correction of Kow may be needed (ESD § 4.1.5.2)</t>
  </si>
  <si>
    <t>Pick-list: ESD PT 13, Table 1, p.15</t>
  </si>
  <si>
    <t>3. Enter the value for the partition coefficient n-octanol/water. If the substance is ionisable calculate the corrected value:</t>
  </si>
  <si>
    <t>3.a) To correct Kow: select if the substance is a base or an acid; enter the pH value of the used mwf and the substance pKa. The corrected Kow is automatically calculated.</t>
  </si>
  <si>
    <r>
      <t>C</t>
    </r>
    <r>
      <rPr>
        <vertAlign val="subscript"/>
        <sz val="10"/>
        <color theme="1"/>
        <rFont val="Verdana"/>
        <family val="2"/>
      </rPr>
      <t>biocide,dil</t>
    </r>
    <r>
      <rPr>
        <sz val="10"/>
        <color theme="1"/>
        <rFont val="Verdana"/>
        <family val="2"/>
      </rPr>
      <t xml:space="preserve"> can be calculated from the concentration of biocide in mwf concentrate (C</t>
    </r>
    <r>
      <rPr>
        <vertAlign val="subscript"/>
        <sz val="10"/>
        <color theme="1"/>
        <rFont val="Verdana"/>
        <family val="2"/>
      </rPr>
      <t>biocide,conc</t>
    </r>
    <r>
      <rPr>
        <sz val="10"/>
        <color theme="1"/>
        <rFont val="Verdana"/>
        <family val="2"/>
      </rPr>
      <t>) and the fraction of mwf concentrate in diluted mwf (F</t>
    </r>
    <r>
      <rPr>
        <vertAlign val="subscript"/>
        <sz val="10"/>
        <color theme="1"/>
        <rFont val="Verdana"/>
        <family val="2"/>
      </rPr>
      <t>conc</t>
    </r>
    <r>
      <rPr>
        <sz val="10"/>
        <color theme="1"/>
        <rFont val="Verdana"/>
        <family val="2"/>
      </rPr>
      <t>).</t>
    </r>
  </si>
  <si>
    <r>
      <t>Corr = (1 + 10</t>
    </r>
    <r>
      <rPr>
        <vertAlign val="superscript"/>
        <sz val="10"/>
        <color theme="1"/>
        <rFont val="Verdana"/>
        <family val="2"/>
      </rPr>
      <t>A(pH-pKa)</t>
    </r>
    <r>
      <rPr>
        <sz val="10"/>
        <color theme="1"/>
        <rFont val="Verdana"/>
        <family val="2"/>
      </rPr>
      <t>)</t>
    </r>
    <r>
      <rPr>
        <vertAlign val="superscript"/>
        <sz val="10"/>
        <color theme="1"/>
        <rFont val="Verdana"/>
        <family val="2"/>
      </rPr>
      <t>-1</t>
    </r>
  </si>
  <si>
    <r>
      <t>Kow</t>
    </r>
    <r>
      <rPr>
        <vertAlign val="subscript"/>
        <sz val="10"/>
        <color theme="1"/>
        <rFont val="Verdana"/>
        <family val="2"/>
      </rPr>
      <t>corr</t>
    </r>
    <r>
      <rPr>
        <sz val="10"/>
        <color theme="1"/>
        <rFont val="Verdana"/>
        <family val="2"/>
      </rPr>
      <t xml:space="preserve"> = Kow * Corr</t>
    </r>
  </si>
  <si>
    <r>
      <t>Pvap ≤ 1/2 Pvap H</t>
    </r>
    <r>
      <rPr>
        <vertAlign val="subscript"/>
        <sz val="10"/>
        <color theme="1"/>
        <rFont val="Verdana"/>
        <family val="2"/>
      </rPr>
      <t>2</t>
    </r>
    <r>
      <rPr>
        <sz val="10"/>
        <color theme="1"/>
        <rFont val="Verdana"/>
        <family val="2"/>
      </rPr>
      <t>O: F</t>
    </r>
    <r>
      <rPr>
        <vertAlign val="subscript"/>
        <sz val="10"/>
        <color theme="1"/>
        <rFont val="Verdana"/>
        <family val="2"/>
      </rPr>
      <t>split,evap</t>
    </r>
    <r>
      <rPr>
        <sz val="10"/>
        <color theme="1"/>
        <rFont val="Verdana"/>
        <family val="2"/>
      </rPr>
      <t xml:space="preserve"> = 0
Pvap &gt; 1/2 Pvap H</t>
    </r>
    <r>
      <rPr>
        <vertAlign val="subscript"/>
        <sz val="10"/>
        <color theme="1"/>
        <rFont val="Verdana"/>
        <family val="2"/>
      </rPr>
      <t>2</t>
    </r>
    <r>
      <rPr>
        <sz val="10"/>
        <color theme="1"/>
        <rFont val="Verdana"/>
        <family val="2"/>
      </rPr>
      <t>O: F</t>
    </r>
    <r>
      <rPr>
        <vertAlign val="subscript"/>
        <sz val="10"/>
        <color theme="1"/>
        <rFont val="Verdana"/>
        <family val="2"/>
      </rPr>
      <t>split,evap</t>
    </r>
    <r>
      <rPr>
        <sz val="10"/>
        <color theme="1"/>
        <rFont val="Verdana"/>
        <family val="2"/>
      </rPr>
      <t xml:space="preserve"> = 1 (Pvap H</t>
    </r>
    <r>
      <rPr>
        <vertAlign val="subscript"/>
        <sz val="10"/>
        <color theme="1"/>
        <rFont val="Verdana"/>
        <family val="2"/>
      </rPr>
      <t>2</t>
    </r>
    <r>
      <rPr>
        <sz val="10"/>
        <color theme="1"/>
        <rFont val="Verdana"/>
        <family val="2"/>
      </rPr>
      <t>O = 3158 Pa, 25°C)</t>
    </r>
  </si>
  <si>
    <r>
      <rPr>
        <b/>
        <sz val="10"/>
        <color theme="1"/>
        <rFont val="Verdana"/>
        <family val="2"/>
      </rPr>
      <t>F</t>
    </r>
    <r>
      <rPr>
        <b/>
        <vertAlign val="subscript"/>
        <sz val="10"/>
        <color theme="1"/>
        <rFont val="Verdana"/>
        <family val="2"/>
      </rPr>
      <t>split,Kow</t>
    </r>
    <r>
      <rPr>
        <sz val="10"/>
        <color theme="1"/>
        <rFont val="Verdana"/>
        <family val="2"/>
      </rPr>
      <t xml:space="preserve"> = (F</t>
    </r>
    <r>
      <rPr>
        <vertAlign val="subscript"/>
        <sz val="10"/>
        <color theme="1"/>
        <rFont val="Verdana"/>
        <family val="2"/>
      </rPr>
      <t>conc</t>
    </r>
    <r>
      <rPr>
        <sz val="10"/>
        <color theme="1"/>
        <rFont val="Verdana"/>
        <family val="2"/>
      </rPr>
      <t xml:space="preserve"> * (1-F</t>
    </r>
    <r>
      <rPr>
        <vertAlign val="subscript"/>
        <sz val="10"/>
        <color theme="1"/>
        <rFont val="Verdana"/>
        <family val="2"/>
      </rPr>
      <t>conc</t>
    </r>
    <r>
      <rPr>
        <sz val="10"/>
        <color theme="1"/>
        <rFont val="Verdana"/>
        <family val="2"/>
      </rPr>
      <t>)</t>
    </r>
    <r>
      <rPr>
        <vertAlign val="superscript"/>
        <sz val="10"/>
        <color theme="1"/>
        <rFont val="Verdana"/>
        <family val="2"/>
      </rPr>
      <t xml:space="preserve">-1 </t>
    </r>
    <r>
      <rPr>
        <sz val="10"/>
        <color theme="1"/>
        <rFont val="Verdana"/>
        <family val="2"/>
      </rPr>
      <t>* Kow + 1)</t>
    </r>
    <r>
      <rPr>
        <vertAlign val="superscript"/>
        <sz val="10"/>
        <color theme="1"/>
        <rFont val="Verdana"/>
        <family val="2"/>
      </rPr>
      <t>-1</t>
    </r>
  </si>
  <si>
    <r>
      <t xml:space="preserve">Refinement possible during </t>
    </r>
    <r>
      <rPr>
        <b/>
        <sz val="10"/>
        <color theme="1"/>
        <rFont val="Verdana"/>
        <family val="2"/>
      </rPr>
      <t>product authorisation</t>
    </r>
    <r>
      <rPr>
        <sz val="10"/>
        <color theme="1"/>
        <rFont val="Verdana"/>
        <family val="2"/>
      </rPr>
      <t>, with region specific data</t>
    </r>
  </si>
  <si>
    <r>
      <rPr>
        <b/>
        <sz val="10"/>
        <color theme="1"/>
        <rFont val="Verdana"/>
        <family val="2"/>
      </rPr>
      <t>F</t>
    </r>
    <r>
      <rPr>
        <b/>
        <vertAlign val="subscript"/>
        <sz val="10"/>
        <color theme="1"/>
        <rFont val="Verdana"/>
        <family val="2"/>
      </rPr>
      <t>elim,storage+more</t>
    </r>
    <r>
      <rPr>
        <b/>
        <sz val="10"/>
        <color theme="1"/>
        <rFont val="Verdana"/>
        <family val="2"/>
      </rPr>
      <t xml:space="preserve"> (t) </t>
    </r>
    <r>
      <rPr>
        <sz val="10"/>
        <color theme="1"/>
        <rFont val="Verdana"/>
        <family val="2"/>
      </rPr>
      <t>= 1-exp(-kdeg*t)
Enter the calculated value(s) above, overwriting the default one(s).</t>
    </r>
  </si>
  <si>
    <r>
      <t xml:space="preserve">Refinement possible both </t>
    </r>
    <r>
      <rPr>
        <b/>
        <sz val="10"/>
        <color theme="1"/>
        <rFont val="Verdana"/>
        <family val="2"/>
      </rPr>
      <t>for substance and for product authorisation</t>
    </r>
    <r>
      <rPr>
        <sz val="10"/>
        <color theme="1"/>
        <rFont val="Verdana"/>
        <family val="2"/>
      </rPr>
      <t>. If measured data is not available introduce here the value calculated above under Tier 1, for the F</t>
    </r>
    <r>
      <rPr>
        <vertAlign val="subscript"/>
        <sz val="10"/>
        <color theme="1"/>
        <rFont val="Verdana"/>
        <family val="2"/>
      </rPr>
      <t>slipt,evap</t>
    </r>
    <r>
      <rPr>
        <sz val="10"/>
        <color theme="1"/>
        <rFont val="Verdana"/>
        <family val="2"/>
      </rPr>
      <t>.</t>
    </r>
  </si>
  <si>
    <t>Vapour pressure of the substance at 20°C</t>
  </si>
  <si>
    <t>Pvap at 20°C</t>
  </si>
  <si>
    <t>4. Enter the vapour pressure of the substance at 20°C.</t>
  </si>
  <si>
    <r>
      <t xml:space="preserve"> </t>
    </r>
    <r>
      <rPr>
        <b/>
        <sz val="10"/>
        <color theme="1"/>
        <rFont val="Verdana"/>
        <family val="2"/>
      </rPr>
      <t>C</t>
    </r>
    <r>
      <rPr>
        <b/>
        <vertAlign val="subscript"/>
        <sz val="10"/>
        <color theme="1"/>
        <rFont val="Verdana"/>
        <family val="2"/>
      </rPr>
      <t xml:space="preserve">STP,inf </t>
    </r>
    <r>
      <rPr>
        <sz val="10"/>
        <color theme="1"/>
        <rFont val="Verdana"/>
        <family val="2"/>
      </rPr>
      <t>=(C</t>
    </r>
    <r>
      <rPr>
        <vertAlign val="subscript"/>
        <sz val="10"/>
        <color theme="1"/>
        <rFont val="Verdana"/>
        <family val="2"/>
      </rPr>
      <t>biocide,dil</t>
    </r>
    <r>
      <rPr>
        <sz val="10"/>
        <color theme="1"/>
        <rFont val="Verdana"/>
        <family val="2"/>
      </rPr>
      <t xml:space="preserve"> or C</t>
    </r>
    <r>
      <rPr>
        <vertAlign val="subscript"/>
        <sz val="10"/>
        <color theme="1"/>
        <rFont val="Verdana"/>
        <family val="2"/>
      </rPr>
      <t xml:space="preserve">biocide,conc </t>
    </r>
    <r>
      <rPr>
        <sz val="10"/>
        <color theme="1"/>
        <rFont val="Verdana"/>
        <family val="2"/>
      </rPr>
      <t>*F</t>
    </r>
    <r>
      <rPr>
        <vertAlign val="subscript"/>
        <sz val="10"/>
        <color theme="1"/>
        <rFont val="Verdana"/>
        <family val="2"/>
      </rPr>
      <t>conc</t>
    </r>
    <r>
      <rPr>
        <sz val="10"/>
        <color theme="1"/>
        <rFont val="Verdana"/>
        <family val="2"/>
      </rPr>
      <t>)*D</t>
    </r>
    <r>
      <rPr>
        <vertAlign val="subscript"/>
        <sz val="10"/>
        <color theme="1"/>
        <rFont val="Verdana"/>
        <family val="2"/>
      </rPr>
      <t>company→STP</t>
    </r>
    <r>
      <rPr>
        <vertAlign val="superscript"/>
        <sz val="10"/>
        <color theme="1"/>
        <rFont val="Verdana"/>
        <family val="2"/>
      </rPr>
      <t xml:space="preserve"> -1</t>
    </r>
    <r>
      <rPr>
        <sz val="10"/>
        <color theme="1"/>
        <rFont val="Verdana"/>
        <family val="2"/>
      </rPr>
      <t xml:space="preserve"> *F</t>
    </r>
    <r>
      <rPr>
        <vertAlign val="subscript"/>
        <sz val="10"/>
        <color theme="1"/>
        <rFont val="Verdana"/>
        <family val="2"/>
      </rPr>
      <t>form</t>
    </r>
    <r>
      <rPr>
        <sz val="10"/>
        <color theme="1"/>
        <rFont val="Verdana"/>
        <family val="2"/>
      </rPr>
      <t>*F</t>
    </r>
    <r>
      <rPr>
        <vertAlign val="subscript"/>
        <sz val="10"/>
        <color theme="1"/>
        <rFont val="Verdana"/>
        <family val="2"/>
      </rPr>
      <t>split,evap</t>
    </r>
    <r>
      <rPr>
        <sz val="10"/>
        <color theme="1"/>
        <rFont val="Verdana"/>
        <family val="2"/>
      </rPr>
      <t>*(1-F</t>
    </r>
    <r>
      <rPr>
        <vertAlign val="subscript"/>
        <sz val="10"/>
        <color theme="1"/>
        <rFont val="Verdana"/>
        <family val="2"/>
      </rPr>
      <t>elim</t>
    </r>
    <r>
      <rPr>
        <sz val="10"/>
        <color theme="1"/>
        <rFont val="Verdana"/>
        <family val="2"/>
      </rPr>
      <t>)*F</t>
    </r>
    <r>
      <rPr>
        <vertAlign val="subscript"/>
        <sz val="10"/>
        <color theme="1"/>
        <rFont val="Verdana"/>
        <family val="2"/>
      </rPr>
      <t>mwf</t>
    </r>
    <r>
      <rPr>
        <sz val="10"/>
        <color theme="1"/>
        <rFont val="Verdana"/>
        <family val="2"/>
      </rPr>
      <t>*1000</t>
    </r>
  </si>
  <si>
    <r>
      <t>mg.L</t>
    </r>
    <r>
      <rPr>
        <vertAlign val="superscript"/>
        <sz val="10"/>
        <rFont val="Verdana"/>
        <family val="2"/>
      </rPr>
      <t>-1</t>
    </r>
  </si>
  <si>
    <r>
      <rPr>
        <b/>
        <sz val="10"/>
        <color theme="1"/>
        <rFont val="Verdana"/>
        <family val="2"/>
      </rPr>
      <t>C</t>
    </r>
    <r>
      <rPr>
        <b/>
        <vertAlign val="subscript"/>
        <sz val="10"/>
        <color theme="1"/>
        <rFont val="Verdana"/>
        <family val="2"/>
      </rPr>
      <t>STP,inf</t>
    </r>
    <r>
      <rPr>
        <b/>
        <sz val="10"/>
        <color theme="1"/>
        <rFont val="Verdana"/>
        <family val="2"/>
      </rPr>
      <t xml:space="preserve"> =</t>
    </r>
    <r>
      <rPr>
        <sz val="10"/>
        <color theme="1"/>
        <rFont val="Verdana"/>
        <family val="2"/>
      </rPr>
      <t>(C</t>
    </r>
    <r>
      <rPr>
        <vertAlign val="subscript"/>
        <sz val="10"/>
        <color theme="1"/>
        <rFont val="Verdana"/>
        <family val="2"/>
      </rPr>
      <t>biocide,dil</t>
    </r>
    <r>
      <rPr>
        <sz val="10"/>
        <color theme="1"/>
        <rFont val="Verdana"/>
        <family val="2"/>
      </rPr>
      <t xml:space="preserve"> or C</t>
    </r>
    <r>
      <rPr>
        <vertAlign val="subscript"/>
        <sz val="10"/>
        <color theme="1"/>
        <rFont val="Verdana"/>
        <family val="2"/>
      </rPr>
      <t>biocide,conc</t>
    </r>
    <r>
      <rPr>
        <sz val="10"/>
        <color theme="1"/>
        <rFont val="Verdana"/>
        <family val="2"/>
      </rPr>
      <t>*F</t>
    </r>
    <r>
      <rPr>
        <vertAlign val="subscript"/>
        <sz val="10"/>
        <color theme="1"/>
        <rFont val="Verdana"/>
        <family val="2"/>
      </rPr>
      <t>conc</t>
    </r>
    <r>
      <rPr>
        <sz val="10"/>
        <color theme="1"/>
        <rFont val="Verdana"/>
        <family val="2"/>
      </rPr>
      <t>)*D</t>
    </r>
    <r>
      <rPr>
        <vertAlign val="subscript"/>
        <sz val="10"/>
        <color theme="1"/>
        <rFont val="Verdana"/>
        <family val="2"/>
      </rPr>
      <t>company→STP</t>
    </r>
    <r>
      <rPr>
        <vertAlign val="superscript"/>
        <sz val="10"/>
        <color theme="1"/>
        <rFont val="Verdana"/>
        <family val="2"/>
      </rPr>
      <t xml:space="preserve"> -1</t>
    </r>
    <r>
      <rPr>
        <sz val="10"/>
        <color theme="1"/>
        <rFont val="Verdana"/>
        <family val="2"/>
      </rPr>
      <t xml:space="preserve"> *F</t>
    </r>
    <r>
      <rPr>
        <vertAlign val="subscript"/>
        <sz val="10"/>
        <color theme="1"/>
        <rFont val="Verdana"/>
        <family val="2"/>
      </rPr>
      <t>form</t>
    </r>
    <r>
      <rPr>
        <sz val="10"/>
        <color theme="1"/>
        <rFont val="Verdana"/>
        <family val="2"/>
      </rPr>
      <t>*F</t>
    </r>
    <r>
      <rPr>
        <vertAlign val="subscript"/>
        <sz val="10"/>
        <color theme="1"/>
        <rFont val="Verdana"/>
        <family val="2"/>
      </rPr>
      <t>split,Kow</t>
    </r>
    <r>
      <rPr>
        <sz val="10"/>
        <color theme="1"/>
        <rFont val="Verdana"/>
        <family val="2"/>
      </rPr>
      <t>*(1-F</t>
    </r>
    <r>
      <rPr>
        <vertAlign val="subscript"/>
        <sz val="10"/>
        <color theme="1"/>
        <rFont val="Verdana"/>
        <family val="2"/>
      </rPr>
      <t>elim</t>
    </r>
    <r>
      <rPr>
        <sz val="10"/>
        <color theme="1"/>
        <rFont val="Verdana"/>
        <family val="2"/>
      </rPr>
      <t>)*F</t>
    </r>
    <r>
      <rPr>
        <vertAlign val="subscript"/>
        <sz val="10"/>
        <color theme="1"/>
        <rFont val="Verdana"/>
        <family val="2"/>
      </rPr>
      <t>mwf</t>
    </r>
    <r>
      <rPr>
        <sz val="10"/>
        <color theme="1"/>
        <rFont val="Verdana"/>
        <family val="2"/>
      </rPr>
      <t>*1000</t>
    </r>
  </si>
  <si>
    <r>
      <rPr>
        <b/>
        <sz val="10"/>
        <color theme="1"/>
        <rFont val="Verdana"/>
        <family val="2"/>
      </rPr>
      <t>C</t>
    </r>
    <r>
      <rPr>
        <b/>
        <vertAlign val="subscript"/>
        <sz val="10"/>
        <color theme="1"/>
        <rFont val="Verdana"/>
        <family val="2"/>
      </rPr>
      <t>STP,inf</t>
    </r>
    <r>
      <rPr>
        <sz val="10"/>
        <color theme="1"/>
        <rFont val="Verdana"/>
        <family val="2"/>
      </rPr>
      <t xml:space="preserve"> =(C</t>
    </r>
    <r>
      <rPr>
        <vertAlign val="subscript"/>
        <sz val="10"/>
        <color theme="1"/>
        <rFont val="Verdana"/>
        <family val="2"/>
      </rPr>
      <t>biocide,dil</t>
    </r>
    <r>
      <rPr>
        <sz val="10"/>
        <color theme="1"/>
        <rFont val="Verdana"/>
        <family val="2"/>
      </rPr>
      <t xml:space="preserve"> or  C</t>
    </r>
    <r>
      <rPr>
        <vertAlign val="subscript"/>
        <sz val="10"/>
        <color theme="1"/>
        <rFont val="Verdana"/>
        <family val="2"/>
      </rPr>
      <t>biocide,conc</t>
    </r>
    <r>
      <rPr>
        <sz val="10"/>
        <color theme="1"/>
        <rFont val="Verdana"/>
        <family val="2"/>
      </rPr>
      <t xml:space="preserve"> *F</t>
    </r>
    <r>
      <rPr>
        <vertAlign val="subscript"/>
        <sz val="10"/>
        <color theme="1"/>
        <rFont val="Verdana"/>
        <family val="2"/>
      </rPr>
      <t>conc</t>
    </r>
    <r>
      <rPr>
        <sz val="10"/>
        <color theme="1"/>
        <rFont val="Verdana"/>
        <family val="2"/>
      </rPr>
      <t>)*D</t>
    </r>
    <r>
      <rPr>
        <vertAlign val="subscript"/>
        <sz val="10"/>
        <color theme="1"/>
        <rFont val="Verdana"/>
        <family val="2"/>
      </rPr>
      <t>company→STP</t>
    </r>
    <r>
      <rPr>
        <vertAlign val="superscript"/>
        <sz val="10"/>
        <color theme="1"/>
        <rFont val="Verdana"/>
        <family val="2"/>
      </rPr>
      <t xml:space="preserve"> -1 </t>
    </r>
    <r>
      <rPr>
        <sz val="10"/>
        <color theme="1"/>
        <rFont val="Verdana"/>
        <family val="2"/>
      </rPr>
      <t>*F</t>
    </r>
    <r>
      <rPr>
        <vertAlign val="subscript"/>
        <sz val="10"/>
        <color theme="1"/>
        <rFont val="Verdana"/>
        <family val="2"/>
      </rPr>
      <t>form</t>
    </r>
    <r>
      <rPr>
        <sz val="10"/>
        <color theme="1"/>
        <rFont val="Verdana"/>
        <family val="2"/>
      </rPr>
      <t>*F</t>
    </r>
    <r>
      <rPr>
        <vertAlign val="subscript"/>
        <sz val="10"/>
        <color theme="1"/>
        <rFont val="Verdana"/>
        <family val="2"/>
      </rPr>
      <t>split,evap</t>
    </r>
    <r>
      <rPr>
        <sz val="10"/>
        <color theme="1"/>
        <rFont val="Verdana"/>
        <family val="2"/>
      </rPr>
      <t>*(1-F</t>
    </r>
    <r>
      <rPr>
        <vertAlign val="subscript"/>
        <sz val="10"/>
        <color theme="1"/>
        <rFont val="Verdana"/>
        <family val="2"/>
      </rPr>
      <t>elim</t>
    </r>
    <r>
      <rPr>
        <sz val="10"/>
        <color theme="1"/>
        <rFont val="Verdana"/>
        <family val="2"/>
      </rPr>
      <t>)*(1-F</t>
    </r>
    <r>
      <rPr>
        <vertAlign val="subscript"/>
        <sz val="10"/>
        <color theme="1"/>
        <rFont val="Verdana"/>
        <family val="2"/>
      </rPr>
      <t>elim,storage+more</t>
    </r>
    <r>
      <rPr>
        <sz val="10"/>
        <color theme="1"/>
        <rFont val="Verdana"/>
        <family val="2"/>
      </rPr>
      <t>)*F</t>
    </r>
    <r>
      <rPr>
        <vertAlign val="subscript"/>
        <sz val="10"/>
        <color theme="1"/>
        <rFont val="Verdana"/>
        <family val="2"/>
      </rPr>
      <t>mwf</t>
    </r>
    <r>
      <rPr>
        <sz val="10"/>
        <color theme="1"/>
        <rFont val="Verdana"/>
        <family val="2"/>
      </rPr>
      <t>*1000</t>
    </r>
  </si>
  <si>
    <r>
      <rPr>
        <b/>
        <sz val="10"/>
        <color theme="1"/>
        <rFont val="Verdana"/>
        <family val="2"/>
      </rPr>
      <t>C</t>
    </r>
    <r>
      <rPr>
        <b/>
        <vertAlign val="subscript"/>
        <sz val="10"/>
        <color theme="1"/>
        <rFont val="Verdana"/>
        <family val="2"/>
      </rPr>
      <t>STP,inf</t>
    </r>
    <r>
      <rPr>
        <sz val="10"/>
        <color theme="1"/>
        <rFont val="Verdana"/>
        <family val="2"/>
      </rPr>
      <t xml:space="preserve"> =(C</t>
    </r>
    <r>
      <rPr>
        <vertAlign val="subscript"/>
        <sz val="10"/>
        <color theme="1"/>
        <rFont val="Verdana"/>
        <family val="2"/>
      </rPr>
      <t>biocide,dil</t>
    </r>
    <r>
      <rPr>
        <sz val="10"/>
        <color theme="1"/>
        <rFont val="Verdana"/>
        <family val="2"/>
      </rPr>
      <t xml:space="preserve"> or C</t>
    </r>
    <r>
      <rPr>
        <vertAlign val="subscript"/>
        <sz val="10"/>
        <color theme="1"/>
        <rFont val="Verdana"/>
        <family val="2"/>
      </rPr>
      <t>biocide,conc</t>
    </r>
    <r>
      <rPr>
        <sz val="10"/>
        <color theme="1"/>
        <rFont val="Verdana"/>
        <family val="2"/>
      </rPr>
      <t>*F</t>
    </r>
    <r>
      <rPr>
        <vertAlign val="subscript"/>
        <sz val="10"/>
        <color theme="1"/>
        <rFont val="Verdana"/>
        <family val="2"/>
      </rPr>
      <t>conc</t>
    </r>
    <r>
      <rPr>
        <sz val="10"/>
        <color theme="1"/>
        <rFont val="Verdana"/>
        <family val="2"/>
      </rPr>
      <t>)*D</t>
    </r>
    <r>
      <rPr>
        <vertAlign val="subscript"/>
        <sz val="10"/>
        <color theme="1"/>
        <rFont val="Verdana"/>
        <family val="2"/>
      </rPr>
      <t>company→STP</t>
    </r>
    <r>
      <rPr>
        <vertAlign val="superscript"/>
        <sz val="10"/>
        <color theme="1"/>
        <rFont val="Verdana"/>
        <family val="2"/>
      </rPr>
      <t xml:space="preserve"> -1</t>
    </r>
    <r>
      <rPr>
        <sz val="10"/>
        <color theme="1"/>
        <rFont val="Verdana"/>
        <family val="2"/>
      </rPr>
      <t xml:space="preserve"> *F</t>
    </r>
    <r>
      <rPr>
        <vertAlign val="subscript"/>
        <sz val="10"/>
        <color theme="1"/>
        <rFont val="Verdana"/>
        <family val="2"/>
      </rPr>
      <t>form</t>
    </r>
    <r>
      <rPr>
        <sz val="10"/>
        <color theme="1"/>
        <rFont val="Verdana"/>
        <family val="2"/>
      </rPr>
      <t>*F</t>
    </r>
    <r>
      <rPr>
        <vertAlign val="subscript"/>
        <sz val="10"/>
        <color theme="1"/>
        <rFont val="Verdana"/>
        <family val="2"/>
      </rPr>
      <t>split,Kow</t>
    </r>
    <r>
      <rPr>
        <sz val="10"/>
        <color theme="1"/>
        <rFont val="Verdana"/>
        <family val="2"/>
      </rPr>
      <t>*(1-F</t>
    </r>
    <r>
      <rPr>
        <vertAlign val="subscript"/>
        <sz val="10"/>
        <color theme="1"/>
        <rFont val="Verdana"/>
        <family val="2"/>
      </rPr>
      <t>elim</t>
    </r>
    <r>
      <rPr>
        <sz val="10"/>
        <color theme="1"/>
        <rFont val="Verdana"/>
        <family val="2"/>
      </rPr>
      <t>)*(1-F</t>
    </r>
    <r>
      <rPr>
        <vertAlign val="subscript"/>
        <sz val="10"/>
        <color theme="1"/>
        <rFont val="Verdana"/>
        <family val="2"/>
      </rPr>
      <t>elim,storage+more</t>
    </r>
    <r>
      <rPr>
        <sz val="10"/>
        <color theme="1"/>
        <rFont val="Verdana"/>
        <family val="2"/>
      </rPr>
      <t>)*F</t>
    </r>
    <r>
      <rPr>
        <vertAlign val="subscript"/>
        <sz val="10"/>
        <color theme="1"/>
        <rFont val="Verdana"/>
        <family val="2"/>
      </rPr>
      <t>mwf</t>
    </r>
    <r>
      <rPr>
        <sz val="10"/>
        <color theme="1"/>
        <rFont val="Verdana"/>
        <family val="2"/>
      </rPr>
      <t>*1000</t>
    </r>
  </si>
  <si>
    <t>Traditional emulsions and water soluble mwf (bactericide)</t>
  </si>
  <si>
    <t>Synthetic emulsions (bactericide)</t>
  </si>
  <si>
    <t>Fungicide - all wm mwf</t>
  </si>
  <si>
    <r>
      <t>If F</t>
    </r>
    <r>
      <rPr>
        <vertAlign val="subscript"/>
        <sz val="10"/>
        <rFont val="Verdana"/>
        <family val="2"/>
      </rPr>
      <t>conc</t>
    </r>
    <r>
      <rPr>
        <sz val="10"/>
        <rFont val="Verdana"/>
        <family val="2"/>
      </rPr>
      <t xml:space="preserve"> is not known, select activity, type of emulsion (bactericide) or fungicide</t>
    </r>
  </si>
  <si>
    <r>
      <t>2. Enter the value for the fraction of mwf concentrate in diluted mwf fluid (F</t>
    </r>
    <r>
      <rPr>
        <vertAlign val="subscript"/>
        <sz val="10"/>
        <rFont val="Verdana"/>
        <family val="2"/>
      </rPr>
      <t>conc</t>
    </r>
    <r>
      <rPr>
        <sz val="10"/>
        <rFont val="Verdana"/>
        <family val="2"/>
      </rPr>
      <t>). If not known, select the activity, type of emulsion (bactericides) or fungicide (all wm mwf), and Fconc will be automatically displayed.</t>
    </r>
  </si>
  <si>
    <t>TIER 2 / 3</t>
  </si>
  <si>
    <t>For Tier 2, use below the DT50 value from the hydrolisys study. For further refinement (Tier 3) use below the DT50 value from a degradation test in the metal working fluid.</t>
  </si>
  <si>
    <t>Tier 2/3 calculations</t>
  </si>
  <si>
    <r>
      <t>1. It is possible to refine the output from Tier 1 calculations by refining some of the input parameters. The refined input parameters must be inserted in the "</t>
    </r>
    <r>
      <rPr>
        <b/>
        <sz val="10"/>
        <rFont val="Verdana"/>
        <family val="2"/>
      </rPr>
      <t>Tier 2/3" section of the table</t>
    </r>
    <r>
      <rPr>
        <sz val="10"/>
        <rFont val="Verdana"/>
        <family val="2"/>
      </rPr>
      <t>, overwriting the default ones.</t>
    </r>
  </si>
  <si>
    <t>2. Degradation of the substance can be taken into account in the Tier 2/3 calculations. For that, the input parameters degradation rate constant and time between the last dosing and the start of the waste treatment, are needed. For Tier 2, the DT50 value from the hydrolisys study should be used. For further refinement (Tier 3) the DT50 value from a degradation test in the metal working fluid should be used.</t>
  </si>
  <si>
    <r>
      <t xml:space="preserve">Refinement possible both </t>
    </r>
    <r>
      <rPr>
        <b/>
        <sz val="10"/>
        <color theme="1"/>
        <rFont val="Verdana"/>
        <family val="2"/>
      </rPr>
      <t>for substance and for product authorisation</t>
    </r>
    <r>
      <rPr>
        <sz val="10"/>
        <color theme="1"/>
        <rFont val="Verdana"/>
        <family val="2"/>
      </rPr>
      <t xml:space="preserve">: </t>
    </r>
    <r>
      <rPr>
        <sz val="10"/>
        <color rgb="FFFF0000"/>
        <rFont val="Verdana"/>
        <family val="2"/>
      </rPr>
      <t>see footnote (5)</t>
    </r>
    <r>
      <rPr>
        <b/>
        <sz val="10"/>
        <color theme="1"/>
        <rFont val="Verdana"/>
        <family val="2"/>
      </rPr>
      <t xml:space="preserve">. </t>
    </r>
    <r>
      <rPr>
        <sz val="10"/>
        <color theme="1"/>
        <rFont val="Verdana"/>
        <family val="2"/>
      </rPr>
      <t>If measured data is not available introduce here the value calculated above under Tier 1, for the F</t>
    </r>
    <r>
      <rPr>
        <vertAlign val="subscript"/>
        <sz val="10"/>
        <color theme="1"/>
        <rFont val="Verdana"/>
        <family val="2"/>
      </rPr>
      <t>slipt,Kow</t>
    </r>
    <r>
      <rPr>
        <sz val="10"/>
        <color theme="1"/>
        <rFont val="Verdana"/>
        <family val="2"/>
      </rPr>
      <t>.</t>
    </r>
  </si>
  <si>
    <r>
      <t xml:space="preserve">Refinement possible both </t>
    </r>
    <r>
      <rPr>
        <b/>
        <sz val="10"/>
        <color theme="1"/>
        <rFont val="Verdana"/>
        <family val="2"/>
      </rPr>
      <t>for substance and for product authorisation</t>
    </r>
    <r>
      <rPr>
        <sz val="10"/>
        <color theme="1"/>
        <rFont val="Verdana"/>
        <family val="2"/>
      </rPr>
      <t xml:space="preserve">: </t>
    </r>
    <r>
      <rPr>
        <sz val="10"/>
        <color rgb="FFFF0000"/>
        <rFont val="Verdana"/>
        <family val="2"/>
      </rPr>
      <t>see footnote (4)</t>
    </r>
    <r>
      <rPr>
        <sz val="10"/>
        <color theme="1"/>
        <rFont val="Verdana"/>
        <family val="2"/>
      </rPr>
      <t>. If the value is refined through the calculations below, enter the calculated values here (overwriting the default value).</t>
    </r>
  </si>
  <si>
    <r>
      <t xml:space="preserve">Refinement possible both </t>
    </r>
    <r>
      <rPr>
        <b/>
        <sz val="10"/>
        <color theme="1"/>
        <rFont val="Verdana"/>
        <family val="2"/>
      </rPr>
      <t>for substance and for product authorisation</t>
    </r>
    <r>
      <rPr>
        <sz val="10"/>
        <color theme="1"/>
        <rFont val="Verdana"/>
        <family val="2"/>
      </rPr>
      <t xml:space="preserve">: </t>
    </r>
    <r>
      <rPr>
        <sz val="10"/>
        <color rgb="FFFF0000"/>
        <rFont val="Verdana"/>
        <family val="2"/>
      </rPr>
      <t>see footnote (3)</t>
    </r>
  </si>
</sst>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0"/>
      <color theme="1"/>
      <name val="Verdana"/>
      <family val="2"/>
    </font>
    <font>
      <sz val="10"/>
      <color rgb="FF3F3F76"/>
      <name val="Verdana"/>
      <family val="2"/>
    </font>
    <font>
      <b/>
      <sz val="10"/>
      <color theme="0"/>
      <name val="Verdana"/>
      <family val="2"/>
    </font>
    <font>
      <b/>
      <sz val="10"/>
      <color theme="1"/>
      <name val="Verdana"/>
      <family val="2"/>
    </font>
    <font>
      <sz val="10"/>
      <name val="Verdana"/>
      <family val="2"/>
    </font>
    <font>
      <i/>
      <sz val="10"/>
      <color theme="1"/>
      <name val="Verdana"/>
      <family val="2"/>
    </font>
    <font>
      <i/>
      <sz val="10"/>
      <color rgb="FF0070C0"/>
      <name val="Verdana"/>
      <family val="2"/>
    </font>
    <font>
      <u/>
      <sz val="10"/>
      <color theme="10"/>
      <name val="Verdana"/>
      <family val="2"/>
    </font>
    <font>
      <u/>
      <sz val="10"/>
      <color theme="11"/>
      <name val="Verdana"/>
      <family val="2"/>
    </font>
    <font>
      <sz val="10"/>
      <color rgb="FF0070C0"/>
      <name val="Verdana"/>
      <family val="2"/>
    </font>
    <font>
      <b/>
      <sz val="12"/>
      <color rgb="FFEFB011"/>
      <name val="Verdana"/>
      <family val="2"/>
    </font>
    <font>
      <b/>
      <sz val="15"/>
      <color theme="3"/>
      <name val="Verdana"/>
      <family val="2"/>
    </font>
    <font>
      <vertAlign val="superscript"/>
      <sz val="10"/>
      <color theme="1"/>
      <name val="Verdana"/>
      <family val="2"/>
    </font>
    <font>
      <vertAlign val="subscript"/>
      <sz val="10"/>
      <color theme="1"/>
      <name val="Verdana"/>
      <family val="2"/>
    </font>
    <font>
      <b/>
      <sz val="12"/>
      <color theme="0"/>
      <name val="Verdana"/>
      <family val="2"/>
    </font>
    <font>
      <i/>
      <vertAlign val="superscript"/>
      <sz val="10"/>
      <color rgb="FF0070C0"/>
      <name val="Verdana"/>
      <family val="2"/>
    </font>
    <font>
      <sz val="10"/>
      <name val="Arial"/>
      <family val="2"/>
    </font>
    <font>
      <i/>
      <sz val="10"/>
      <name val="Verdana"/>
      <family val="2"/>
    </font>
    <font>
      <b/>
      <sz val="11"/>
      <color theme="3"/>
      <name val="Verdana"/>
      <family val="2"/>
    </font>
    <font>
      <b/>
      <sz val="16"/>
      <color theme="3"/>
      <name val="Verdana"/>
      <family val="2"/>
    </font>
    <font>
      <sz val="11"/>
      <color theme="1"/>
      <name val="Verdana"/>
      <family val="2"/>
    </font>
    <font>
      <b/>
      <sz val="11"/>
      <color theme="1"/>
      <name val="Verdana"/>
      <family val="2"/>
    </font>
    <font>
      <b/>
      <sz val="14"/>
      <color theme="0"/>
      <name val="Verdana"/>
      <family val="2"/>
    </font>
    <font>
      <u/>
      <sz val="12"/>
      <color theme="10"/>
      <name val="Verdana"/>
      <family val="2"/>
    </font>
    <font>
      <b/>
      <sz val="10"/>
      <color rgb="FFEFB011"/>
      <name val="Verdana"/>
      <family val="2"/>
    </font>
    <font>
      <b/>
      <sz val="11"/>
      <color rgb="FFFF0000"/>
      <name val="Verdana"/>
      <family val="2"/>
    </font>
    <font>
      <sz val="11"/>
      <color rgb="FFFF0000"/>
      <name val="Verdana"/>
      <family val="2"/>
    </font>
    <font>
      <b/>
      <sz val="14"/>
      <color theme="1"/>
      <name val="Verdana"/>
      <family val="2"/>
    </font>
    <font>
      <b/>
      <sz val="10"/>
      <name val="Verdana"/>
      <family val="2"/>
    </font>
    <font>
      <vertAlign val="subscript"/>
      <sz val="10"/>
      <name val="Verdana"/>
      <family val="2"/>
    </font>
    <font>
      <b/>
      <sz val="10"/>
      <color rgb="FF3F3F3F"/>
      <name val="Verdana"/>
      <family val="2"/>
    </font>
    <font>
      <sz val="10"/>
      <color rgb="FFFF0000"/>
      <name val="Verdana"/>
      <family val="2"/>
    </font>
    <font>
      <vertAlign val="superscript"/>
      <sz val="10"/>
      <name val="Verdana"/>
      <family val="2"/>
    </font>
    <font>
      <sz val="10"/>
      <name val="Calibri"/>
      <family val="2"/>
    </font>
    <font>
      <b/>
      <sz val="11"/>
      <color rgb="FFFA7D00"/>
      <name val="Calibri"/>
      <family val="2"/>
      <scheme val="minor"/>
    </font>
    <font>
      <b/>
      <vertAlign val="subscript"/>
      <sz val="10"/>
      <color theme="1"/>
      <name val="Verdana"/>
      <family val="2"/>
    </font>
    <font>
      <vertAlign val="subscript"/>
      <sz val="10"/>
      <color theme="1"/>
      <name val="Calibri"/>
      <family val="2"/>
    </font>
    <font>
      <b/>
      <sz val="11"/>
      <color theme="0"/>
      <name val="Calibri"/>
      <family val="2"/>
      <scheme val="minor"/>
    </font>
    <font>
      <b/>
      <sz val="12"/>
      <name val="Verdana"/>
      <family val="2"/>
    </font>
    <font>
      <b/>
      <i/>
      <sz val="10"/>
      <name val="Verdana"/>
      <family val="2"/>
    </font>
    <font>
      <i/>
      <u/>
      <sz val="10"/>
      <color rgb="FF0070C0"/>
      <name val="Verdana"/>
      <family val="2"/>
    </font>
    <font>
      <b/>
      <i/>
      <sz val="10"/>
      <color rgb="FF0070C0"/>
      <name val="Verdana"/>
      <family val="2"/>
    </font>
    <font>
      <i/>
      <vertAlign val="subscript"/>
      <sz val="10"/>
      <color rgb="FF0070C0"/>
      <name val="Verdana"/>
      <family val="2"/>
    </font>
    <font>
      <sz val="9"/>
      <color theme="1"/>
      <name val="Verdana"/>
      <family val="2"/>
    </font>
    <font>
      <sz val="14"/>
      <color theme="1"/>
      <name val="Verdana"/>
      <family val="2"/>
    </font>
    <font>
      <b/>
      <vertAlign val="subscript"/>
      <sz val="10"/>
      <name val="Verdana"/>
      <family val="2"/>
    </font>
    <font>
      <sz val="11"/>
      <name val="Verdana"/>
      <family val="2"/>
    </font>
    <font>
      <b/>
      <sz val="11"/>
      <name val="Verdana"/>
      <family val="2"/>
    </font>
    <font>
      <u/>
      <sz val="10"/>
      <name val="Verdana"/>
      <family val="2"/>
    </font>
    <font>
      <i/>
      <u/>
      <sz val="10"/>
      <name val="Verdana"/>
      <family val="2"/>
    </font>
    <font>
      <b/>
      <sz val="10"/>
      <color theme="0"/>
      <name val="Calibri"/>
      <family val="2"/>
      <scheme val="minor"/>
    </font>
    <font>
      <b/>
      <sz val="10"/>
      <color rgb="FFFA7D00"/>
      <name val="Calibri"/>
      <family val="2"/>
      <scheme val="minor"/>
    </font>
    <font>
      <b/>
      <sz val="10"/>
      <color rgb="FFFF0000"/>
      <name val="Verdana"/>
      <family val="2"/>
    </font>
  </fonts>
  <fills count="11">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rgb="FF0070C0"/>
        <bgColor indexed="64"/>
      </patternFill>
    </fill>
    <fill>
      <patternFill patternType="solid">
        <fgColor theme="4" tint="0.79998168889431442"/>
        <bgColor indexed="64"/>
      </patternFill>
    </fill>
    <fill>
      <patternFill patternType="solid">
        <fgColor rgb="FFEFB011"/>
        <bgColor indexed="64"/>
      </patternFill>
    </fill>
    <fill>
      <patternFill patternType="solid">
        <fgColor rgb="FFA5A5A5"/>
      </patternFill>
    </fill>
    <fill>
      <patternFill patternType="solid">
        <fgColor theme="1"/>
        <bgColor indexed="64"/>
      </patternFill>
    </fill>
    <fill>
      <patternFill patternType="solid">
        <fgColor theme="0" tint="-4.9989318521683403E-2"/>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uble">
        <color rgb="FF3F3F3F"/>
      </right>
      <top/>
      <bottom/>
      <diagonal/>
    </border>
  </borders>
  <cellStyleXfs count="24">
    <xf numFmtId="0" fontId="0" fillId="0" borderId="0"/>
    <xf numFmtId="0" fontId="1" fillId="2"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1" fillId="0" borderId="3" applyNumberFormat="0" applyFill="0" applyAlignment="0" applyProtection="0"/>
    <xf numFmtId="0" fontId="16" fillId="0" borderId="0"/>
    <xf numFmtId="0" fontId="16" fillId="0" borderId="0"/>
    <xf numFmtId="0" fontId="7" fillId="0" borderId="0" applyNumberFormat="0" applyFill="0" applyBorder="0" applyAlignment="0" applyProtection="0"/>
    <xf numFmtId="0" fontId="18" fillId="0" borderId="0" applyNumberFormat="0" applyFill="0" applyBorder="0" applyAlignment="0" applyProtection="0"/>
    <xf numFmtId="0" fontId="30" fillId="3" borderId="5" applyNumberFormat="0" applyAlignment="0" applyProtection="0"/>
    <xf numFmtId="0" fontId="34" fillId="3" borderId="1" applyNumberFormat="0" applyAlignment="0" applyProtection="0"/>
    <xf numFmtId="0" fontId="37" fillId="8" borderId="12" applyNumberFormat="0" applyAlignment="0" applyProtection="0"/>
  </cellStyleXfs>
  <cellXfs count="209">
    <xf numFmtId="0" fontId="0" fillId="0" borderId="0" xfId="0"/>
    <xf numFmtId="0" fontId="0" fillId="4" borderId="0" xfId="0" applyFill="1"/>
    <xf numFmtId="0" fontId="0" fillId="4" borderId="0" xfId="0" applyFill="1" applyBorder="1"/>
    <xf numFmtId="0" fontId="0" fillId="4" borderId="0" xfId="0" applyFill="1" applyBorder="1" applyAlignment="1">
      <alignment horizontal="left"/>
    </xf>
    <xf numFmtId="0" fontId="0" fillId="4" borderId="0" xfId="0" applyFill="1" applyAlignment="1">
      <alignment vertical="center"/>
    </xf>
    <xf numFmtId="0" fontId="14" fillId="7" borderId="0" xfId="18" applyFont="1" applyFill="1" applyBorder="1" applyAlignment="1">
      <alignment vertical="center"/>
    </xf>
    <xf numFmtId="0" fontId="14" fillId="4" borderId="0" xfId="18" applyFont="1" applyFill="1" applyBorder="1" applyAlignment="1">
      <alignment vertical="center"/>
    </xf>
    <xf numFmtId="14" fontId="0" fillId="4" borderId="0" xfId="0" applyNumberFormat="1" applyFill="1"/>
    <xf numFmtId="0" fontId="0" fillId="4" borderId="0" xfId="0" applyFill="1" applyAlignment="1">
      <alignment wrapText="1"/>
    </xf>
    <xf numFmtId="0" fontId="20" fillId="4" borderId="0" xfId="0" applyFont="1" applyFill="1"/>
    <xf numFmtId="0" fontId="21" fillId="4" borderId="0" xfId="0" applyFont="1" applyFill="1" applyAlignment="1"/>
    <xf numFmtId="0" fontId="5" fillId="4" borderId="0" xfId="0" applyFont="1" applyFill="1"/>
    <xf numFmtId="0" fontId="22" fillId="7" borderId="0" xfId="18" applyFont="1" applyFill="1" applyBorder="1" applyAlignment="1">
      <alignment vertical="center"/>
    </xf>
    <xf numFmtId="0" fontId="27" fillId="7" borderId="0" xfId="0" applyFont="1" applyFill="1" applyAlignment="1">
      <alignment vertical="center"/>
    </xf>
    <xf numFmtId="0" fontId="20" fillId="4" borderId="0" xfId="0" applyFont="1" applyFill="1" applyAlignment="1">
      <alignment vertical="center" wrapText="1"/>
    </xf>
    <xf numFmtId="0" fontId="19" fillId="4" borderId="0" xfId="16" applyFont="1" applyFill="1" applyBorder="1" applyAlignment="1">
      <alignment wrapText="1"/>
    </xf>
    <xf numFmtId="0" fontId="0" fillId="4" borderId="0" xfId="0" applyFill="1" applyBorder="1" applyAlignment="1" applyProtection="1">
      <alignment horizontal="center" vertical="center"/>
      <protection locked="0"/>
    </xf>
    <xf numFmtId="0" fontId="16" fillId="4" borderId="0" xfId="17" applyFill="1" applyAlignment="1" applyProtection="1">
      <alignment horizontal="center" vertical="center"/>
      <protection locked="0"/>
    </xf>
    <xf numFmtId="0" fontId="14" fillId="4" borderId="0" xfId="17" applyFont="1" applyFill="1" applyBorder="1" applyAlignment="1" applyProtection="1">
      <alignment vertical="center"/>
      <protection locked="0"/>
    </xf>
    <xf numFmtId="0" fontId="14" fillId="4" borderId="0" xfId="17" applyFont="1" applyFill="1" applyBorder="1" applyAlignment="1" applyProtection="1">
      <alignment horizontal="center" vertical="center"/>
      <protection locked="0"/>
    </xf>
    <xf numFmtId="0" fontId="0" fillId="4" borderId="0" xfId="0" applyFill="1" applyBorder="1" applyAlignment="1" applyProtection="1">
      <alignment vertical="center"/>
      <protection locked="0"/>
    </xf>
    <xf numFmtId="0" fontId="25" fillId="4" borderId="0" xfId="20" applyFont="1" applyFill="1" applyBorder="1" applyAlignment="1" applyProtection="1">
      <alignment vertical="center"/>
      <protection locked="0"/>
    </xf>
    <xf numFmtId="0" fontId="0" fillId="4" borderId="0" xfId="0" applyFill="1" applyAlignment="1" applyProtection="1">
      <alignment vertical="center"/>
      <protection locked="0"/>
    </xf>
    <xf numFmtId="0" fontId="26" fillId="4" borderId="0" xfId="20" applyFont="1" applyFill="1" applyBorder="1" applyAlignment="1" applyProtection="1">
      <alignment vertical="center" wrapText="1"/>
      <protection locked="0"/>
    </xf>
    <xf numFmtId="0" fontId="0" fillId="0" borderId="0" xfId="0" applyAlignment="1" applyProtection="1">
      <alignment vertical="center"/>
      <protection locked="0"/>
    </xf>
    <xf numFmtId="0" fontId="26" fillId="4" borderId="0" xfId="20" applyFont="1" applyFill="1" applyBorder="1" applyAlignment="1" applyProtection="1">
      <alignment horizontal="center" vertical="center" wrapText="1"/>
      <protection locked="0"/>
    </xf>
    <xf numFmtId="0" fontId="0" fillId="4" borderId="0" xfId="0" applyFont="1" applyFill="1" applyBorder="1" applyAlignment="1" applyProtection="1">
      <alignment vertical="center"/>
      <protection locked="0"/>
    </xf>
    <xf numFmtId="0" fontId="10" fillId="5" borderId="0" xfId="0" applyFont="1" applyFill="1" applyBorder="1" applyAlignment="1" applyProtection="1">
      <alignment vertical="center"/>
      <protection locked="0"/>
    </xf>
    <xf numFmtId="0" fontId="10" fillId="5" borderId="0" xfId="0" applyFont="1" applyFill="1" applyBorder="1" applyAlignment="1" applyProtection="1">
      <alignment horizontal="center" vertical="center"/>
      <protection locked="0"/>
    </xf>
    <xf numFmtId="0" fontId="0" fillId="4" borderId="0" xfId="0" applyFill="1" applyBorder="1" applyAlignment="1" applyProtection="1">
      <alignment vertical="center" wrapText="1"/>
      <protection locked="0"/>
    </xf>
    <xf numFmtId="0" fontId="0" fillId="4" borderId="0" xfId="0" applyFill="1" applyBorder="1" applyAlignment="1" applyProtection="1">
      <alignment horizontal="center" vertical="center" wrapText="1"/>
      <protection locked="0"/>
    </xf>
    <xf numFmtId="0" fontId="0" fillId="4" borderId="0" xfId="0" applyFill="1" applyBorder="1" applyAlignment="1" applyProtection="1">
      <alignment horizontal="left" vertical="center"/>
      <protection locked="0"/>
    </xf>
    <xf numFmtId="0" fontId="6" fillId="4" borderId="0" xfId="0" applyFont="1" applyFill="1" applyBorder="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0" fillId="4"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2" fillId="5" borderId="0" xfId="0" applyFont="1" applyFill="1" applyBorder="1" applyAlignment="1" applyProtection="1">
      <alignment vertical="center"/>
      <protection locked="0"/>
    </xf>
    <xf numFmtId="0" fontId="2" fillId="5" borderId="0" xfId="0" applyFont="1" applyFill="1" applyBorder="1" applyAlignment="1" applyProtection="1">
      <alignment horizontal="left" vertical="center"/>
      <protection locked="0"/>
    </xf>
    <xf numFmtId="0" fontId="6" fillId="6" borderId="0" xfId="0" applyFont="1" applyFill="1" applyBorder="1" applyAlignment="1" applyProtection="1">
      <alignment vertical="center"/>
      <protection locked="0"/>
    </xf>
    <xf numFmtId="0" fontId="6" fillId="6" borderId="0" xfId="0" applyFont="1" applyFill="1" applyBorder="1" applyAlignment="1" applyProtection="1">
      <alignment horizontal="left" vertical="center"/>
      <protection locked="0"/>
    </xf>
    <xf numFmtId="0" fontId="4" fillId="4"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0" fontId="16" fillId="4" borderId="0" xfId="17" applyFill="1" applyAlignment="1" applyProtection="1">
      <alignment vertical="center"/>
      <protection locked="0"/>
    </xf>
    <xf numFmtId="0" fontId="9" fillId="4" borderId="0"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17" fillId="4" borderId="0" xfId="0" applyFont="1" applyFill="1" applyBorder="1" applyAlignment="1" applyProtection="1">
      <alignment vertical="center"/>
      <protection locked="0"/>
    </xf>
    <xf numFmtId="0" fontId="4" fillId="4" borderId="0" xfId="0" applyFont="1" applyFill="1" applyBorder="1" applyAlignment="1" applyProtection="1">
      <alignment horizontal="left" vertical="center"/>
      <protection locked="0"/>
    </xf>
    <xf numFmtId="0" fontId="0" fillId="4" borderId="0" xfId="0" applyFont="1" applyFill="1" applyAlignment="1" applyProtection="1">
      <alignment vertical="center"/>
      <protection locked="0"/>
    </xf>
    <xf numFmtId="0" fontId="0" fillId="6" borderId="0" xfId="0" applyFont="1" applyFill="1" applyBorder="1" applyAlignment="1" applyProtection="1">
      <alignment horizontal="center" vertical="center" wrapText="1"/>
      <protection locked="0"/>
    </xf>
    <xf numFmtId="0" fontId="0" fillId="4" borderId="0" xfId="0" applyFill="1" applyAlignment="1">
      <alignment horizontal="right" vertical="center"/>
    </xf>
    <xf numFmtId="0" fontId="0" fillId="6" borderId="0" xfId="0" applyFont="1" applyFill="1" applyBorder="1" applyAlignment="1" applyProtection="1">
      <alignment vertical="center" wrapText="1"/>
      <protection locked="0"/>
    </xf>
    <xf numFmtId="0" fontId="9" fillId="4" borderId="0" xfId="0" applyFont="1" applyFill="1" applyBorder="1" applyAlignment="1" applyProtection="1">
      <alignment horizontal="center" vertical="center"/>
      <protection locked="0"/>
    </xf>
    <xf numFmtId="0" fontId="31" fillId="4" borderId="0" xfId="0" applyFont="1" applyFill="1"/>
    <xf numFmtId="0" fontId="26" fillId="4" borderId="0" xfId="0" applyFont="1" applyFill="1" applyAlignment="1">
      <alignment vertical="center"/>
    </xf>
    <xf numFmtId="0" fontId="31" fillId="4" borderId="0" xfId="0" applyFont="1" applyFill="1" applyAlignment="1">
      <alignment vertical="center"/>
    </xf>
    <xf numFmtId="0" fontId="4" fillId="6" borderId="0"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center" vertical="center" wrapText="1"/>
      <protection locked="0"/>
    </xf>
    <xf numFmtId="0" fontId="2" fillId="9" borderId="0" xfId="0" applyFont="1" applyFill="1" applyBorder="1" applyAlignment="1" applyProtection="1">
      <alignment horizontal="left" vertical="center" wrapText="1"/>
      <protection locked="0"/>
    </xf>
    <xf numFmtId="0" fontId="2" fillId="9" borderId="0" xfId="0" applyFont="1" applyFill="1" applyBorder="1" applyAlignment="1" applyProtection="1">
      <alignment vertical="center" wrapText="1"/>
      <protection locked="0"/>
    </xf>
    <xf numFmtId="0" fontId="2" fillId="9" borderId="0" xfId="0" applyFont="1" applyFill="1" applyBorder="1" applyAlignment="1" applyProtection="1">
      <alignment horizontal="center" vertical="center" wrapText="1"/>
      <protection locked="0"/>
    </xf>
    <xf numFmtId="0" fontId="38" fillId="4" borderId="0" xfId="0" applyFont="1" applyFill="1" applyBorder="1" applyAlignment="1" applyProtection="1">
      <alignment vertical="center"/>
      <protection locked="0"/>
    </xf>
    <xf numFmtId="0" fontId="38" fillId="4" borderId="0" xfId="0" applyFont="1" applyFill="1" applyBorder="1" applyAlignment="1" applyProtection="1">
      <alignment horizontal="center" vertical="center"/>
      <protection locked="0"/>
    </xf>
    <xf numFmtId="0" fontId="28" fillId="4" borderId="0" xfId="0" applyFont="1" applyFill="1" applyBorder="1" applyAlignment="1" applyProtection="1">
      <alignment vertical="center"/>
      <protection locked="0"/>
    </xf>
    <xf numFmtId="0" fontId="28" fillId="4" borderId="0" xfId="0" applyFont="1" applyFill="1" applyBorder="1" applyAlignment="1" applyProtection="1">
      <alignment horizontal="left" vertical="center"/>
      <protection locked="0"/>
    </xf>
    <xf numFmtId="0" fontId="17" fillId="4" borderId="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center" vertical="center"/>
      <protection locked="0"/>
    </xf>
    <xf numFmtId="0" fontId="4" fillId="4" borderId="0" xfId="0" applyFont="1" applyFill="1" applyBorder="1" applyAlignment="1" applyProtection="1">
      <alignment vertical="center" wrapText="1"/>
      <protection locked="0"/>
    </xf>
    <xf numFmtId="0" fontId="4" fillId="4" borderId="0" xfId="0" applyFont="1" applyFill="1" applyBorder="1" applyAlignment="1" applyProtection="1">
      <alignment horizontal="center" vertical="center"/>
    </xf>
    <xf numFmtId="0" fontId="39" fillId="4" borderId="0" xfId="0" applyFont="1" applyFill="1" applyBorder="1" applyAlignment="1" applyProtection="1">
      <alignment horizontal="center" vertical="center"/>
      <protection locked="0"/>
    </xf>
    <xf numFmtId="0" fontId="28" fillId="4" borderId="0"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right" vertical="center"/>
      <protection locked="0"/>
    </xf>
    <xf numFmtId="0" fontId="4" fillId="4" borderId="0" xfId="0" applyFont="1" applyFill="1" applyBorder="1" applyAlignment="1" applyProtection="1">
      <alignment horizontal="left" vertical="center" wrapText="1" indent="2"/>
      <protection locked="0"/>
    </xf>
    <xf numFmtId="0" fontId="28" fillId="4" borderId="0" xfId="0" applyFont="1" applyFill="1" applyBorder="1" applyAlignment="1" applyProtection="1">
      <alignment horizontal="left" vertical="center" wrapText="1" indent="2"/>
      <protection locked="0"/>
    </xf>
    <xf numFmtId="0" fontId="28" fillId="4" borderId="0" xfId="21" applyNumberFormat="1" applyFont="1" applyFill="1" applyBorder="1" applyAlignment="1" applyProtection="1">
      <alignment horizontal="center" vertical="center"/>
    </xf>
    <xf numFmtId="11" fontId="28" fillId="4" borderId="0" xfId="21" applyNumberFormat="1" applyFont="1" applyFill="1" applyBorder="1" applyAlignment="1" applyProtection="1">
      <alignment horizontal="center" vertical="center"/>
    </xf>
    <xf numFmtId="0" fontId="4" fillId="4" borderId="0" xfId="0" applyFont="1" applyFill="1" applyBorder="1" applyAlignment="1" applyProtection="1">
      <alignment horizontal="left" vertical="center" indent="2"/>
      <protection locked="0"/>
    </xf>
    <xf numFmtId="0" fontId="0" fillId="4" borderId="0"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xf>
    <xf numFmtId="0" fontId="43" fillId="4" borderId="0" xfId="0" applyFont="1" applyFill="1" applyBorder="1" applyAlignment="1" applyProtection="1">
      <alignment vertical="center"/>
      <protection locked="0"/>
    </xf>
    <xf numFmtId="0" fontId="43" fillId="4" borderId="0" xfId="0" applyFont="1" applyFill="1" applyAlignment="1" applyProtection="1">
      <alignment vertical="center"/>
      <protection locked="0"/>
    </xf>
    <xf numFmtId="0" fontId="0" fillId="6" borderId="0" xfId="0" applyFont="1" applyFill="1" applyBorder="1" applyAlignment="1" applyProtection="1">
      <alignment vertical="center"/>
      <protection locked="0"/>
    </xf>
    <xf numFmtId="0" fontId="0" fillId="4" borderId="0" xfId="0" applyFill="1" applyBorder="1" applyAlignment="1">
      <alignment vertical="center"/>
    </xf>
    <xf numFmtId="0" fontId="0" fillId="4" borderId="0" xfId="0" applyFill="1" applyBorder="1" applyAlignment="1">
      <alignment horizontal="right" vertical="center"/>
    </xf>
    <xf numFmtId="0" fontId="0" fillId="4" borderId="0" xfId="0" applyFill="1" applyBorder="1" applyAlignment="1">
      <alignment horizontal="center" vertical="center"/>
    </xf>
    <xf numFmtId="0" fontId="0" fillId="4" borderId="0" xfId="0" applyFill="1" applyBorder="1" applyAlignment="1">
      <alignment horizontal="left" vertical="center"/>
    </xf>
    <xf numFmtId="0" fontId="0" fillId="4" borderId="0" xfId="0" applyFont="1" applyFill="1" applyBorder="1" applyAlignment="1">
      <alignment vertical="center"/>
    </xf>
    <xf numFmtId="0" fontId="0" fillId="4" borderId="0" xfId="0" applyFont="1" applyFill="1" applyBorder="1" applyAlignment="1">
      <alignment horizontal="left" vertical="center"/>
    </xf>
    <xf numFmtId="0" fontId="3" fillId="4" borderId="0" xfId="0" applyFont="1" applyFill="1" applyBorder="1" applyAlignment="1">
      <alignment vertical="center" wrapText="1"/>
    </xf>
    <xf numFmtId="0" fontId="0" fillId="4" borderId="0" xfId="0" applyFont="1" applyFill="1" applyAlignment="1">
      <alignment vertical="center"/>
    </xf>
    <xf numFmtId="0" fontId="0" fillId="4" borderId="0" xfId="0" applyFont="1" applyFill="1" applyAlignment="1">
      <alignment horizontal="right" vertical="center"/>
    </xf>
    <xf numFmtId="0" fontId="0" fillId="4" borderId="0" xfId="0" applyFont="1" applyFill="1" applyBorder="1" applyAlignment="1">
      <alignment horizontal="center" vertical="center"/>
    </xf>
    <xf numFmtId="0" fontId="0" fillId="4" borderId="0" xfId="0" applyFont="1" applyFill="1" applyBorder="1" applyAlignment="1">
      <alignment vertical="center" wrapText="1"/>
    </xf>
    <xf numFmtId="0" fontId="0" fillId="4" borderId="0" xfId="0" applyFont="1" applyFill="1" applyBorder="1" applyAlignment="1">
      <alignment horizontal="right" vertical="center"/>
    </xf>
    <xf numFmtId="0" fontId="44" fillId="4" borderId="0" xfId="0" applyFont="1" applyFill="1" applyBorder="1" applyAlignment="1">
      <alignment vertical="center"/>
    </xf>
    <xf numFmtId="0" fontId="0" fillId="10" borderId="0" xfId="0" applyFont="1" applyFill="1" applyBorder="1" applyAlignment="1">
      <alignment vertical="center"/>
    </xf>
    <xf numFmtId="0" fontId="0" fillId="10" borderId="0" xfId="0" applyFont="1" applyFill="1" applyBorder="1" applyAlignment="1">
      <alignment vertical="center" wrapText="1"/>
    </xf>
    <xf numFmtId="0" fontId="3" fillId="10" borderId="2" xfId="0" applyFont="1" applyFill="1" applyBorder="1" applyAlignment="1">
      <alignment vertical="center"/>
    </xf>
    <xf numFmtId="0" fontId="4" fillId="6" borderId="0" xfId="0" applyFont="1" applyFill="1" applyBorder="1" applyAlignment="1" applyProtection="1">
      <alignment horizontal="right" vertical="center"/>
      <protection locked="0"/>
    </xf>
    <xf numFmtId="0" fontId="4" fillId="6" borderId="14" xfId="0" applyFont="1" applyFill="1" applyBorder="1" applyAlignment="1" applyProtection="1">
      <alignment horizontal="left" vertical="center" wrapText="1"/>
      <protection locked="0"/>
    </xf>
    <xf numFmtId="0" fontId="4" fillId="6" borderId="14" xfId="0" applyFont="1" applyFill="1" applyBorder="1" applyAlignment="1" applyProtection="1">
      <alignment horizontal="center" vertical="center" wrapText="1"/>
      <protection locked="0"/>
    </xf>
    <xf numFmtId="0" fontId="4" fillId="6" borderId="18" xfId="0" applyFont="1" applyFill="1" applyBorder="1" applyAlignment="1" applyProtection="1">
      <alignment horizontal="left" vertical="center" wrapText="1"/>
      <protection locked="0"/>
    </xf>
    <xf numFmtId="0" fontId="4" fillId="6" borderId="19" xfId="0" applyFont="1" applyFill="1" applyBorder="1" applyAlignment="1" applyProtection="1">
      <alignment horizontal="right" vertical="center"/>
      <protection locked="0"/>
    </xf>
    <xf numFmtId="0" fontId="4" fillId="6" borderId="19" xfId="0" applyFont="1" applyFill="1" applyBorder="1" applyAlignment="1" applyProtection="1">
      <alignment horizontal="center" vertical="center" wrapText="1"/>
      <protection locked="0"/>
    </xf>
    <xf numFmtId="0" fontId="4" fillId="6" borderId="19"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left" vertical="center" wrapText="1"/>
      <protection locked="0"/>
    </xf>
    <xf numFmtId="0" fontId="46" fillId="4" borderId="0" xfId="0" applyFont="1" applyFill="1" applyBorder="1" applyAlignment="1">
      <alignment vertical="center"/>
    </xf>
    <xf numFmtId="0" fontId="46" fillId="4" borderId="0" xfId="17" applyFont="1" applyFill="1" applyBorder="1" applyAlignment="1">
      <alignment vertical="center"/>
    </xf>
    <xf numFmtId="0" fontId="46" fillId="4" borderId="0" xfId="17" applyFont="1" applyFill="1" applyBorder="1" applyAlignment="1" applyProtection="1">
      <alignment vertical="center"/>
      <protection locked="0"/>
    </xf>
    <xf numFmtId="0" fontId="4" fillId="6" borderId="0" xfId="0" applyFont="1" applyFill="1" applyBorder="1" applyAlignment="1" applyProtection="1">
      <alignment vertical="center" wrapText="1"/>
      <protection locked="0"/>
    </xf>
    <xf numFmtId="0" fontId="0" fillId="10" borderId="0" xfId="0" applyFont="1" applyFill="1" applyAlignment="1">
      <alignment horizontal="right" vertical="center"/>
    </xf>
    <xf numFmtId="0" fontId="0" fillId="10" borderId="2" xfId="0" applyFont="1" applyFill="1" applyBorder="1" applyAlignment="1">
      <alignment vertical="center"/>
    </xf>
    <xf numFmtId="0" fontId="0" fillId="10" borderId="2" xfId="0" applyFont="1" applyFill="1" applyBorder="1" applyAlignment="1">
      <alignment horizontal="right" vertical="center"/>
    </xf>
    <xf numFmtId="0" fontId="0" fillId="10" borderId="2" xfId="0" applyFont="1" applyFill="1" applyBorder="1" applyAlignment="1">
      <alignment horizontal="center" vertical="center"/>
    </xf>
    <xf numFmtId="0" fontId="0" fillId="10" borderId="0" xfId="0" applyFont="1" applyFill="1" applyAlignment="1">
      <alignment horizontal="center" vertical="center"/>
    </xf>
    <xf numFmtId="0" fontId="4" fillId="0" borderId="0" xfId="0" applyFont="1" applyAlignment="1" applyProtection="1">
      <alignment vertical="center"/>
      <protection locked="0"/>
    </xf>
    <xf numFmtId="0" fontId="4" fillId="4" borderId="0" xfId="0" applyFont="1" applyFill="1" applyBorder="1" applyAlignment="1" applyProtection="1">
      <alignment horizontal="left" vertical="center" wrapText="1"/>
      <protection locked="0"/>
    </xf>
    <xf numFmtId="0" fontId="4" fillId="6" borderId="0" xfId="0" applyFont="1" applyFill="1" applyBorder="1" applyAlignment="1" applyProtection="1">
      <alignment horizontal="left" vertical="center" wrapText="1"/>
      <protection locked="0"/>
    </xf>
    <xf numFmtId="0" fontId="4" fillId="6" borderId="16" xfId="0" applyFont="1" applyFill="1" applyBorder="1" applyAlignment="1" applyProtection="1">
      <alignment horizontal="left" vertical="center" wrapText="1"/>
      <protection locked="0"/>
    </xf>
    <xf numFmtId="0" fontId="0" fillId="6" borderId="0"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6" fillId="6" borderId="0" xfId="0" applyFont="1" applyFill="1" applyBorder="1" applyAlignment="1" applyProtection="1">
      <alignment horizontal="center" vertical="center"/>
      <protection locked="0"/>
    </xf>
    <xf numFmtId="0" fontId="28" fillId="4" borderId="0" xfId="0" applyFont="1" applyFill="1" applyBorder="1" applyAlignment="1" applyProtection="1">
      <alignment horizontal="left" vertical="center" wrapText="1" indent="2"/>
      <protection locked="0"/>
    </xf>
    <xf numFmtId="0" fontId="0" fillId="4" borderId="0" xfId="0" applyFont="1" applyFill="1" applyAlignment="1">
      <alignment horizontal="center" vertical="center"/>
    </xf>
    <xf numFmtId="0" fontId="5" fillId="4" borderId="0" xfId="0" applyFont="1" applyFill="1" applyBorder="1" applyAlignment="1">
      <alignment vertical="center"/>
    </xf>
    <xf numFmtId="0" fontId="4" fillId="6" borderId="0" xfId="0" applyFont="1" applyFill="1" applyBorder="1" applyAlignment="1" applyProtection="1">
      <alignment horizontal="left" vertical="center"/>
      <protection locked="0"/>
    </xf>
    <xf numFmtId="0" fontId="4" fillId="6" borderId="19" xfId="0" applyFont="1" applyFill="1" applyBorder="1" applyAlignment="1" applyProtection="1">
      <alignment horizontal="left" vertical="center"/>
      <protection locked="0"/>
    </xf>
    <xf numFmtId="0" fontId="6" fillId="6" borderId="19" xfId="0" applyFont="1" applyFill="1" applyBorder="1" applyAlignment="1" applyProtection="1">
      <alignment horizontal="left" vertical="center"/>
      <protection locked="0"/>
    </xf>
    <xf numFmtId="0" fontId="6" fillId="6" borderId="19" xfId="0" applyFont="1" applyFill="1" applyBorder="1" applyAlignment="1" applyProtection="1">
      <alignment horizontal="center" vertical="center"/>
      <protection locked="0"/>
    </xf>
    <xf numFmtId="0" fontId="4" fillId="6" borderId="0" xfId="0" applyFont="1" applyFill="1" applyBorder="1" applyAlignment="1" applyProtection="1">
      <alignment horizontal="center" vertical="center"/>
      <protection locked="0"/>
    </xf>
    <xf numFmtId="0" fontId="28" fillId="6" borderId="0" xfId="0" applyFont="1" applyFill="1" applyBorder="1" applyAlignment="1" applyProtection="1">
      <alignment horizontal="left" vertical="center" wrapText="1"/>
      <protection locked="0"/>
    </xf>
    <xf numFmtId="0" fontId="4" fillId="6" borderId="16" xfId="0" applyFont="1" applyFill="1" applyBorder="1" applyAlignment="1" applyProtection="1">
      <alignment horizontal="left" vertical="center"/>
      <protection locked="0"/>
    </xf>
    <xf numFmtId="0" fontId="4" fillId="6" borderId="16" xfId="0" applyFont="1" applyFill="1" applyBorder="1" applyAlignment="1" applyProtection="1">
      <alignment vertical="center" wrapText="1"/>
      <protection locked="0"/>
    </xf>
    <xf numFmtId="0" fontId="28" fillId="6" borderId="14" xfId="0" applyFont="1" applyFill="1" applyBorder="1" applyAlignment="1" applyProtection="1">
      <alignment horizontal="left" vertical="center"/>
      <protection locked="0"/>
    </xf>
    <xf numFmtId="0" fontId="0" fillId="6" borderId="0" xfId="0" applyFont="1" applyFill="1" applyBorder="1" applyAlignment="1" applyProtection="1">
      <alignment horizontal="left" vertical="center"/>
      <protection locked="0"/>
    </xf>
    <xf numFmtId="0" fontId="28" fillId="6" borderId="19" xfId="0" applyFont="1" applyFill="1" applyBorder="1" applyAlignment="1" applyProtection="1">
      <alignment horizontal="left" vertical="center"/>
      <protection locked="0"/>
    </xf>
    <xf numFmtId="0" fontId="48" fillId="6" borderId="13" xfId="0" applyFont="1" applyFill="1" applyBorder="1" applyAlignment="1" applyProtection="1">
      <alignment horizontal="left" vertical="center"/>
      <protection locked="0"/>
    </xf>
    <xf numFmtId="0" fontId="4" fillId="7" borderId="4" xfId="1" applyFont="1" applyFill="1" applyBorder="1" applyAlignment="1" applyProtection="1">
      <alignment horizontal="center" vertical="center"/>
      <protection locked="0"/>
    </xf>
    <xf numFmtId="0" fontId="4" fillId="6" borderId="0" xfId="1"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50" fillId="8" borderId="12" xfId="23" applyFont="1" applyBorder="1" applyAlignment="1" applyProtection="1">
      <alignment horizontal="center" vertical="center" wrapText="1"/>
      <protection locked="0"/>
    </xf>
    <xf numFmtId="0" fontId="51" fillId="3" borderId="1" xfId="22" applyFont="1" applyAlignment="1" applyProtection="1">
      <alignment horizontal="center" vertical="center" wrapText="1"/>
    </xf>
    <xf numFmtId="0" fontId="0" fillId="6" borderId="14" xfId="0" applyFont="1" applyFill="1" applyBorder="1" applyAlignment="1" applyProtection="1">
      <alignment horizontal="left" vertical="center"/>
      <protection locked="0"/>
    </xf>
    <xf numFmtId="0" fontId="0" fillId="6" borderId="15" xfId="0" applyFont="1" applyFill="1" applyBorder="1" applyAlignment="1" applyProtection="1">
      <alignment horizontal="left" vertical="center" wrapText="1"/>
      <protection locked="0"/>
    </xf>
    <xf numFmtId="0" fontId="0" fillId="6" borderId="17" xfId="0" applyFont="1" applyFill="1" applyBorder="1" applyAlignment="1" applyProtection="1">
      <alignment horizontal="left" vertical="center" wrapText="1"/>
      <protection locked="0"/>
    </xf>
    <xf numFmtId="0" fontId="30" fillId="6" borderId="0" xfId="21" applyFont="1" applyFill="1" applyBorder="1" applyAlignment="1" applyProtection="1">
      <alignment vertical="center"/>
      <protection locked="0"/>
    </xf>
    <xf numFmtId="0" fontId="0" fillId="6" borderId="19" xfId="0" applyFont="1" applyFill="1" applyBorder="1" applyAlignment="1" applyProtection="1">
      <alignment horizontal="left" vertical="center"/>
      <protection locked="0"/>
    </xf>
    <xf numFmtId="0" fontId="0" fillId="6" borderId="20" xfId="0" applyFont="1" applyFill="1" applyBorder="1" applyAlignment="1" applyProtection="1">
      <alignment horizontal="left" vertical="center" wrapText="1"/>
      <protection locked="0"/>
    </xf>
    <xf numFmtId="0" fontId="0" fillId="6" borderId="0" xfId="0" applyFont="1" applyFill="1" applyBorder="1" applyAlignment="1" applyProtection="1">
      <alignment horizontal="center" vertical="center"/>
    </xf>
    <xf numFmtId="0" fontId="3" fillId="6" borderId="2" xfId="0" applyFont="1" applyFill="1" applyBorder="1" applyAlignment="1" applyProtection="1">
      <alignment horizontal="center" vertical="center" wrapText="1"/>
      <protection locked="0"/>
    </xf>
    <xf numFmtId="0" fontId="0" fillId="6" borderId="2" xfId="0" applyFont="1" applyFill="1" applyBorder="1" applyAlignment="1" applyProtection="1">
      <alignment vertical="center" wrapText="1"/>
      <protection locked="0"/>
    </xf>
    <xf numFmtId="0" fontId="0" fillId="6" borderId="14" xfId="0" applyFont="1" applyFill="1" applyBorder="1" applyAlignment="1" applyProtection="1">
      <alignment horizontal="center" vertical="center"/>
      <protection locked="0"/>
    </xf>
    <xf numFmtId="0" fontId="0" fillId="6" borderId="19" xfId="0" applyFont="1" applyFill="1" applyBorder="1" applyAlignment="1" applyProtection="1">
      <alignment horizontal="center" vertical="center"/>
      <protection locked="0"/>
    </xf>
    <xf numFmtId="0" fontId="24" fillId="5" borderId="0" xfId="0" applyFont="1" applyFill="1" applyBorder="1" applyAlignment="1" applyProtection="1">
      <alignment vertical="center"/>
      <protection locked="0"/>
    </xf>
    <xf numFmtId="0" fontId="24" fillId="5" borderId="0" xfId="0" applyFont="1" applyFill="1" applyBorder="1" applyAlignment="1" applyProtection="1">
      <alignment horizontal="center" vertical="center"/>
      <protection locked="0"/>
    </xf>
    <xf numFmtId="11" fontId="30" fillId="3" borderId="5" xfId="21" applyNumberFormat="1" applyFont="1" applyAlignment="1" applyProtection="1">
      <alignment horizontal="center" vertical="center"/>
    </xf>
    <xf numFmtId="0" fontId="4" fillId="6" borderId="16" xfId="0" applyFont="1" applyFill="1" applyBorder="1" applyAlignment="1" applyProtection="1">
      <alignment horizontal="right" vertical="center" wrapText="1"/>
      <protection locked="0"/>
    </xf>
    <xf numFmtId="0" fontId="4" fillId="6" borderId="0" xfId="0" applyFont="1" applyFill="1" applyBorder="1" applyAlignment="1" applyProtection="1">
      <alignment horizontal="right" vertical="center" wrapText="1"/>
      <protection locked="0"/>
    </xf>
    <xf numFmtId="11" fontId="30" fillId="3" borderId="5" xfId="21" applyNumberFormat="1" applyFont="1" applyBorder="1" applyAlignment="1" applyProtection="1">
      <alignment horizontal="center" vertical="center"/>
    </xf>
    <xf numFmtId="0" fontId="28" fillId="6" borderId="14" xfId="0" applyFont="1" applyFill="1" applyBorder="1" applyAlignment="1" applyProtection="1">
      <alignment horizontal="left" vertical="center" wrapText="1"/>
      <protection locked="0"/>
    </xf>
    <xf numFmtId="0" fontId="48" fillId="6" borderId="16" xfId="0" applyFont="1" applyFill="1" applyBorder="1" applyAlignment="1" applyProtection="1">
      <alignment vertical="center" wrapText="1"/>
      <protection locked="0"/>
    </xf>
    <xf numFmtId="0" fontId="2" fillId="6" borderId="0" xfId="0" applyFont="1" applyFill="1" applyBorder="1" applyAlignment="1" applyProtection="1">
      <alignment horizontal="left" vertical="center" wrapText="1"/>
      <protection locked="0"/>
    </xf>
    <xf numFmtId="0" fontId="2" fillId="6" borderId="0" xfId="0" applyFont="1" applyFill="1" applyBorder="1" applyAlignment="1" applyProtection="1">
      <alignment vertical="center" wrapText="1"/>
      <protection locked="0"/>
    </xf>
    <xf numFmtId="0" fontId="2" fillId="6" borderId="0" xfId="0" applyFont="1" applyFill="1" applyBorder="1" applyAlignment="1" applyProtection="1">
      <alignment horizontal="center" vertical="center" wrapText="1"/>
      <protection locked="0"/>
    </xf>
    <xf numFmtId="0" fontId="46" fillId="4" borderId="0" xfId="0" applyFont="1" applyFill="1" applyAlignment="1">
      <alignment horizontal="justify" vertical="center" wrapText="1"/>
    </xf>
    <xf numFmtId="0" fontId="19" fillId="4" borderId="0" xfId="16" applyFont="1" applyFill="1" applyBorder="1" applyAlignment="1">
      <alignment horizontal="left" vertical="center" wrapText="1"/>
    </xf>
    <xf numFmtId="0" fontId="23" fillId="4" borderId="0" xfId="19" quotePrefix="1" applyFont="1" applyFill="1" applyBorder="1" applyAlignment="1">
      <alignment horizontal="left" vertical="center" wrapText="1"/>
    </xf>
    <xf numFmtId="0" fontId="4" fillId="4" borderId="0" xfId="0" applyFont="1" applyFill="1" applyBorder="1" applyAlignment="1" applyProtection="1">
      <alignment horizontal="left" vertical="center" wrapText="1"/>
      <protection locked="0"/>
    </xf>
    <xf numFmtId="0" fontId="4" fillId="6" borderId="0" xfId="0" applyFont="1" applyFill="1" applyBorder="1" applyAlignment="1" applyProtection="1">
      <alignment horizontal="left" vertical="center" wrapText="1"/>
      <protection locked="0"/>
    </xf>
    <xf numFmtId="0" fontId="28" fillId="4" borderId="0" xfId="0" applyFont="1" applyFill="1" applyBorder="1" applyAlignment="1" applyProtection="1">
      <alignment horizontal="left" vertical="center" wrapText="1" indent="2"/>
      <protection locked="0"/>
    </xf>
    <xf numFmtId="0" fontId="0" fillId="4" borderId="0" xfId="0" applyFont="1" applyFill="1" applyBorder="1" applyAlignment="1" applyProtection="1">
      <alignment horizontal="left" vertical="center" wrapText="1"/>
      <protection locked="0"/>
    </xf>
    <xf numFmtId="0" fontId="28" fillId="4" borderId="0" xfId="0" applyFont="1" applyFill="1" applyBorder="1" applyAlignment="1" applyProtection="1">
      <alignment horizontal="left" vertical="center" wrapText="1"/>
      <protection locked="0"/>
    </xf>
    <xf numFmtId="0" fontId="0" fillId="6" borderId="0" xfId="0" applyFont="1" applyFill="1" applyBorder="1" applyAlignment="1" applyProtection="1">
      <alignment horizontal="left" vertical="center" wrapText="1"/>
      <protection locked="0"/>
    </xf>
    <xf numFmtId="0" fontId="19" fillId="4" borderId="0" xfId="16" applyFont="1" applyFill="1" applyBorder="1" applyAlignment="1" applyProtection="1">
      <alignment horizontal="left" vertical="center" wrapText="1"/>
      <protection locked="0"/>
    </xf>
    <xf numFmtId="0" fontId="22" fillId="7" borderId="0" xfId="17" applyFont="1" applyFill="1" applyBorder="1" applyAlignment="1" applyProtection="1">
      <alignment horizontal="left" vertical="center" wrapText="1"/>
      <protection locked="0"/>
    </xf>
    <xf numFmtId="0" fontId="26" fillId="4" borderId="0" xfId="20" applyFont="1" applyFill="1" applyBorder="1" applyAlignment="1" applyProtection="1">
      <alignment horizontal="left" vertical="center" wrapText="1"/>
      <protection locked="0"/>
    </xf>
    <xf numFmtId="0" fontId="24" fillId="4" borderId="0" xfId="0" applyFont="1" applyFill="1" applyBorder="1" applyAlignment="1" applyProtection="1">
      <alignment horizontal="left" vertical="center"/>
      <protection locked="0"/>
    </xf>
    <xf numFmtId="0" fontId="4" fillId="7" borderId="6" xfId="1" applyFont="1" applyFill="1" applyBorder="1" applyAlignment="1" applyProtection="1">
      <alignment horizontal="center" vertical="center"/>
      <protection locked="0"/>
    </xf>
    <xf numFmtId="0" fontId="4" fillId="7" borderId="7" xfId="1" applyFont="1" applyFill="1" applyBorder="1" applyAlignment="1" applyProtection="1">
      <alignment horizontal="center" vertical="center"/>
      <protection locked="0"/>
    </xf>
    <xf numFmtId="0" fontId="4" fillId="7" borderId="8" xfId="1" applyFont="1" applyFill="1" applyBorder="1" applyAlignment="1" applyProtection="1">
      <alignment horizontal="center" vertical="center"/>
      <protection locked="0"/>
    </xf>
    <xf numFmtId="0" fontId="6" fillId="6" borderId="0" xfId="0" applyFont="1" applyFill="1" applyBorder="1" applyAlignment="1" applyProtection="1">
      <alignment horizontal="center" vertical="center"/>
      <protection locked="0"/>
    </xf>
    <xf numFmtId="1" fontId="51" fillId="3" borderId="9" xfId="22" applyNumberFormat="1" applyFont="1" applyBorder="1" applyAlignment="1" applyProtection="1">
      <alignment horizontal="center" vertical="center"/>
    </xf>
    <xf numFmtId="1" fontId="51" fillId="3" borderId="10" xfId="22" applyNumberFormat="1" applyFont="1" applyBorder="1" applyAlignment="1" applyProtection="1">
      <alignment horizontal="center" vertical="center"/>
    </xf>
    <xf numFmtId="1" fontId="51" fillId="3" borderId="11" xfId="22" applyNumberFormat="1" applyFont="1" applyBorder="1" applyAlignment="1" applyProtection="1">
      <alignment horizontal="center" vertical="center"/>
    </xf>
    <xf numFmtId="11" fontId="30" fillId="3" borderId="5" xfId="21" applyNumberFormat="1" applyFont="1" applyAlignment="1" applyProtection="1">
      <alignment horizontal="center" vertical="center"/>
    </xf>
    <xf numFmtId="0" fontId="4" fillId="6" borderId="16" xfId="0" applyFont="1" applyFill="1" applyBorder="1" applyAlignment="1" applyProtection="1">
      <alignment horizontal="right" vertical="center" wrapText="1"/>
      <protection locked="0"/>
    </xf>
    <xf numFmtId="0" fontId="4" fillId="6" borderId="0" xfId="0" applyFont="1" applyFill="1" applyBorder="1" applyAlignment="1" applyProtection="1">
      <alignment horizontal="right" vertical="center" wrapText="1"/>
      <protection locked="0"/>
    </xf>
    <xf numFmtId="0" fontId="6" fillId="4" borderId="0" xfId="0" applyFont="1" applyFill="1" applyBorder="1" applyAlignment="1" applyProtection="1">
      <alignment horizontal="left" vertical="center" wrapText="1"/>
      <protection locked="0"/>
    </xf>
    <xf numFmtId="11" fontId="30" fillId="3" borderId="5" xfId="21" applyNumberFormat="1" applyFont="1" applyBorder="1" applyAlignment="1" applyProtection="1">
      <alignment horizontal="center" vertical="center"/>
    </xf>
    <xf numFmtId="0" fontId="4" fillId="6" borderId="0" xfId="0" applyFont="1" applyFill="1" applyBorder="1" applyAlignment="1" applyProtection="1">
      <alignment horizontal="right" vertical="center"/>
      <protection locked="0"/>
    </xf>
    <xf numFmtId="0" fontId="28" fillId="6" borderId="13" xfId="0" applyFont="1" applyFill="1" applyBorder="1" applyAlignment="1" applyProtection="1">
      <alignment horizontal="left" vertical="center" wrapText="1"/>
      <protection locked="0"/>
    </xf>
    <xf numFmtId="0" fontId="28" fillId="6" borderId="14" xfId="0" applyFont="1" applyFill="1" applyBorder="1" applyAlignment="1" applyProtection="1">
      <alignment horizontal="left" vertical="center" wrapText="1"/>
      <protection locked="0"/>
    </xf>
    <xf numFmtId="0" fontId="4" fillId="6" borderId="16" xfId="0" applyFont="1" applyFill="1" applyBorder="1" applyAlignment="1" applyProtection="1">
      <alignment horizontal="left" vertical="center" wrapText="1"/>
      <protection locked="0"/>
    </xf>
    <xf numFmtId="0" fontId="49" fillId="6" borderId="0" xfId="0" applyFont="1" applyFill="1" applyBorder="1" applyAlignment="1" applyProtection="1">
      <alignment horizontal="left" vertical="center" wrapText="1"/>
      <protection locked="0"/>
    </xf>
    <xf numFmtId="0" fontId="4" fillId="6" borderId="2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wrapText="1" indent="1"/>
      <protection locked="0"/>
    </xf>
    <xf numFmtId="0" fontId="51" fillId="3" borderId="1" xfId="22" applyFont="1" applyBorder="1" applyAlignment="1" applyProtection="1">
      <alignment horizontal="center" vertical="center"/>
    </xf>
    <xf numFmtId="0" fontId="4" fillId="6" borderId="21" xfId="0" applyFont="1" applyFill="1" applyBorder="1" applyAlignment="1" applyProtection="1">
      <alignment horizontal="left" vertical="center" wrapText="1"/>
      <protection locked="0"/>
    </xf>
    <xf numFmtId="0" fontId="30" fillId="3" borderId="5" xfId="21" applyFont="1" applyAlignment="1" applyProtection="1">
      <alignment horizontal="center" vertical="center"/>
    </xf>
    <xf numFmtId="0" fontId="28" fillId="6" borderId="19" xfId="0" applyFont="1" applyFill="1" applyBorder="1" applyAlignment="1" applyProtection="1">
      <alignment horizontal="left" vertical="center" wrapText="1"/>
      <protection locked="0"/>
    </xf>
    <xf numFmtId="0" fontId="52" fillId="6" borderId="16" xfId="0" applyFont="1" applyFill="1" applyBorder="1" applyAlignment="1" applyProtection="1">
      <alignment horizontal="left" vertical="center" wrapText="1"/>
      <protection locked="0"/>
    </xf>
    <xf numFmtId="0" fontId="52" fillId="6" borderId="0" xfId="0" applyFont="1" applyFill="1" applyBorder="1" applyAlignment="1" applyProtection="1">
      <alignment horizontal="left" vertical="center" wrapText="1"/>
      <protection locked="0"/>
    </xf>
    <xf numFmtId="0" fontId="52" fillId="6" borderId="17" xfId="0" applyFont="1" applyFill="1" applyBorder="1" applyAlignment="1" applyProtection="1">
      <alignment horizontal="left" vertical="center" wrapText="1"/>
      <protection locked="0"/>
    </xf>
    <xf numFmtId="14" fontId="46" fillId="4" borderId="0" xfId="0" applyNumberFormat="1" applyFont="1" applyFill="1"/>
  </cellXfs>
  <cellStyles count="24">
    <cellStyle name="Calculation" xfId="22" builtinId="22"/>
    <cellStyle name="Check Cell" xfId="23" builtinId="2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eading 1" xfId="16" builtinId="16"/>
    <cellStyle name="Heading 4" xfId="20" builtinId="19"/>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9" builtinId="8"/>
    <cellStyle name="Input" xfId="1" builtinId="20"/>
    <cellStyle name="Normal" xfId="0" builtinId="0"/>
    <cellStyle name="Normal 2" xfId="17"/>
    <cellStyle name="Normal 2 2" xfId="18"/>
    <cellStyle name="Output" xfId="21" builtinId="21"/>
  </cellStyles>
  <dxfs count="6">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EFB011"/>
      <color rgb="FFFFFF00"/>
      <color rgb="FFD89E0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295275</xdr:colOff>
      <xdr:row>0</xdr:row>
      <xdr:rowOff>142875</xdr:rowOff>
    </xdr:from>
    <xdr:to>
      <xdr:col>13</xdr:col>
      <xdr:colOff>755747</xdr:colOff>
      <xdr:row>1</xdr:row>
      <xdr:rowOff>517698</xdr:rowOff>
    </xdr:to>
    <xdr:pic>
      <xdr:nvPicPr>
        <xdr:cNvPr id="2" name="Picture 1"/>
        <xdr:cNvPicPr>
          <a:picLocks noChangeAspect="1"/>
        </xdr:cNvPicPr>
      </xdr:nvPicPr>
      <xdr:blipFill>
        <a:blip xmlns:r="http://schemas.openxmlformats.org/officeDocument/2006/relationships" r:embed="rId1"/>
        <a:stretch>
          <a:fillRect/>
        </a:stretch>
      </xdr:blipFill>
      <xdr:spPr>
        <a:xfrm>
          <a:off x="10134600" y="142875"/>
          <a:ext cx="2079722" cy="536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257175</xdr:colOff>
      <xdr:row>0</xdr:row>
      <xdr:rowOff>142875</xdr:rowOff>
    </xdr:from>
    <xdr:to>
      <xdr:col>13</xdr:col>
      <xdr:colOff>717647</xdr:colOff>
      <xdr:row>2</xdr:row>
      <xdr:rowOff>22398</xdr:rowOff>
    </xdr:to>
    <xdr:pic>
      <xdr:nvPicPr>
        <xdr:cNvPr id="2" name="Picture 1"/>
        <xdr:cNvPicPr>
          <a:picLocks noChangeAspect="1"/>
        </xdr:cNvPicPr>
      </xdr:nvPicPr>
      <xdr:blipFill>
        <a:blip xmlns:r="http://schemas.openxmlformats.org/officeDocument/2006/relationships" r:embed="rId1"/>
        <a:stretch>
          <a:fillRect/>
        </a:stretch>
      </xdr:blipFill>
      <xdr:spPr>
        <a:xfrm>
          <a:off x="10096500" y="142875"/>
          <a:ext cx="2079722" cy="5367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1559124</xdr:colOff>
      <xdr:row>1</xdr:row>
      <xdr:rowOff>42872</xdr:rowOff>
    </xdr:from>
    <xdr:to>
      <xdr:col>12</xdr:col>
      <xdr:colOff>3638846</xdr:colOff>
      <xdr:row>2</xdr:row>
      <xdr:rowOff>46220</xdr:rowOff>
    </xdr:to>
    <xdr:pic>
      <xdr:nvPicPr>
        <xdr:cNvPr id="2" name="Picture 1"/>
        <xdr:cNvPicPr>
          <a:picLocks noChangeAspect="1"/>
        </xdr:cNvPicPr>
      </xdr:nvPicPr>
      <xdr:blipFill>
        <a:blip xmlns:r="http://schemas.openxmlformats.org/officeDocument/2006/relationships" r:embed="rId1"/>
        <a:stretch>
          <a:fillRect/>
        </a:stretch>
      </xdr:blipFill>
      <xdr:spPr>
        <a:xfrm>
          <a:off x="8540949" y="204797"/>
          <a:ext cx="2079722" cy="5367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abSelected="1" workbookViewId="0"/>
  </sheetViews>
  <sheetFormatPr defaultColWidth="9" defaultRowHeight="12.4" x14ac:dyDescent="0.3"/>
  <cols>
    <col min="1" max="1" width="1.64453125" style="1" customWidth="1"/>
    <col min="2" max="2" width="10.64453125" style="1" customWidth="1"/>
    <col min="3" max="3" width="12.76171875" style="1" customWidth="1"/>
    <col min="4" max="17" width="10.64453125" style="1" customWidth="1"/>
    <col min="18" max="16384" width="9" style="1"/>
  </cols>
  <sheetData>
    <row r="1" spans="1:17" x14ac:dyDescent="0.3">
      <c r="A1" s="2"/>
      <c r="B1" s="2"/>
      <c r="C1" s="2"/>
      <c r="D1" s="2"/>
      <c r="E1" s="2"/>
      <c r="F1" s="2"/>
      <c r="G1" s="2"/>
      <c r="H1" s="2"/>
      <c r="I1" s="3"/>
      <c r="J1" s="2"/>
      <c r="K1" s="2"/>
      <c r="L1" s="2"/>
      <c r="M1" s="2"/>
      <c r="N1" s="2"/>
      <c r="O1" s="2"/>
      <c r="P1" s="2"/>
    </row>
    <row r="2" spans="1:17" ht="42.75" customHeight="1" x14ac:dyDescent="0.5">
      <c r="A2" s="2"/>
      <c r="B2" s="170" t="s">
        <v>61</v>
      </c>
      <c r="C2" s="170"/>
      <c r="D2" s="170"/>
      <c r="E2" s="170"/>
      <c r="F2" s="170"/>
      <c r="G2" s="170"/>
      <c r="H2" s="170"/>
      <c r="I2" s="170"/>
      <c r="J2" s="170"/>
      <c r="K2" s="170"/>
      <c r="L2" s="15"/>
      <c r="M2" s="2"/>
      <c r="N2" s="2"/>
      <c r="O2" s="2"/>
      <c r="P2" s="2"/>
    </row>
    <row r="3" spans="1:17" x14ac:dyDescent="0.3">
      <c r="A3" s="2"/>
      <c r="B3" s="2"/>
      <c r="C3" s="2"/>
      <c r="D3" s="2"/>
      <c r="E3" s="2"/>
      <c r="F3" s="2"/>
      <c r="G3" s="2"/>
      <c r="H3" s="2"/>
      <c r="I3" s="3"/>
      <c r="J3" s="2"/>
      <c r="K3" s="2"/>
      <c r="L3" s="2"/>
      <c r="M3" s="2"/>
      <c r="N3" s="2"/>
      <c r="O3" s="2"/>
      <c r="P3" s="2"/>
    </row>
    <row r="4" spans="1:17" ht="96" customHeight="1" x14ac:dyDescent="0.3">
      <c r="B4" s="169" t="s">
        <v>98</v>
      </c>
      <c r="C4" s="169"/>
      <c r="D4" s="169"/>
      <c r="E4" s="169"/>
      <c r="F4" s="169"/>
      <c r="G4" s="169"/>
      <c r="H4" s="169"/>
      <c r="I4" s="169"/>
      <c r="J4" s="169"/>
      <c r="K4" s="169"/>
      <c r="L4" s="169"/>
      <c r="M4" s="169"/>
      <c r="N4" s="169"/>
      <c r="O4" s="14"/>
      <c r="P4" s="14"/>
      <c r="Q4" s="14"/>
    </row>
    <row r="5" spans="1:17" x14ac:dyDescent="0.3">
      <c r="B5" s="53"/>
      <c r="C5" s="53"/>
      <c r="D5" s="53"/>
      <c r="E5" s="53"/>
      <c r="F5" s="53"/>
      <c r="G5" s="53"/>
      <c r="H5" s="53"/>
      <c r="I5" s="53"/>
      <c r="J5" s="53"/>
      <c r="K5" s="53"/>
      <c r="L5" s="53"/>
      <c r="M5" s="53"/>
      <c r="N5" s="53"/>
    </row>
    <row r="6" spans="1:17" x14ac:dyDescent="0.3">
      <c r="B6" s="53"/>
      <c r="C6" s="53"/>
      <c r="D6" s="53"/>
      <c r="E6" s="53"/>
      <c r="F6" s="53"/>
      <c r="G6" s="53"/>
      <c r="H6" s="53"/>
      <c r="I6" s="53"/>
      <c r="J6" s="53"/>
      <c r="K6" s="53"/>
      <c r="L6" s="53"/>
      <c r="M6" s="53"/>
      <c r="N6" s="53"/>
    </row>
    <row r="7" spans="1:17" ht="13.5" x14ac:dyDescent="0.3">
      <c r="B7" s="111" t="s">
        <v>82</v>
      </c>
      <c r="C7" s="54"/>
      <c r="D7" s="54"/>
      <c r="E7" s="55"/>
      <c r="F7" s="55"/>
      <c r="G7" s="55"/>
      <c r="H7" s="55"/>
      <c r="I7" s="55"/>
      <c r="J7" s="55"/>
      <c r="K7" s="55"/>
      <c r="L7" s="55"/>
      <c r="M7" s="55"/>
      <c r="N7" s="55"/>
    </row>
    <row r="8" spans="1:17" ht="13.5" x14ac:dyDescent="0.3">
      <c r="B8" s="112" t="s">
        <v>81</v>
      </c>
      <c r="C8" s="54"/>
      <c r="D8" s="54"/>
      <c r="E8" s="55"/>
      <c r="F8" s="55"/>
      <c r="G8" s="55"/>
      <c r="H8" s="55"/>
      <c r="I8" s="55"/>
      <c r="J8" s="55"/>
      <c r="K8" s="55"/>
      <c r="L8" s="55"/>
      <c r="M8" s="55"/>
      <c r="N8" s="55"/>
    </row>
    <row r="9" spans="1:17" ht="13.5" x14ac:dyDescent="0.3">
      <c r="B9" s="113" t="s">
        <v>8</v>
      </c>
      <c r="C9" s="54"/>
      <c r="D9" s="54"/>
      <c r="E9" s="55"/>
      <c r="F9" s="55"/>
      <c r="G9" s="55"/>
      <c r="H9" s="55"/>
      <c r="I9" s="55"/>
      <c r="J9" s="55"/>
      <c r="K9" s="55"/>
      <c r="L9" s="55"/>
      <c r="M9" s="55"/>
      <c r="N9" s="55"/>
    </row>
    <row r="10" spans="1:17" ht="13.5" x14ac:dyDescent="0.35">
      <c r="B10" s="9"/>
      <c r="C10" s="9"/>
      <c r="D10" s="9"/>
    </row>
    <row r="11" spans="1:17" ht="13.5" x14ac:dyDescent="0.35">
      <c r="B11" s="9"/>
      <c r="C11" s="9"/>
      <c r="D11" s="9"/>
    </row>
    <row r="12" spans="1:17" ht="13.5" x14ac:dyDescent="0.35">
      <c r="B12" s="10" t="s">
        <v>12</v>
      </c>
      <c r="C12" s="9"/>
      <c r="D12" s="9"/>
    </row>
    <row r="13" spans="1:17" ht="13.5" x14ac:dyDescent="0.35">
      <c r="B13" s="9"/>
      <c r="C13" s="9"/>
      <c r="D13" s="9"/>
    </row>
    <row r="14" spans="1:17" ht="13.5" x14ac:dyDescent="0.35">
      <c r="B14" s="9" t="s">
        <v>13</v>
      </c>
      <c r="C14" s="208">
        <v>43054</v>
      </c>
      <c r="D14" s="9"/>
    </row>
    <row r="15" spans="1:17" x14ac:dyDescent="0.3">
      <c r="C15" s="7"/>
    </row>
    <row r="16" spans="1:17" x14ac:dyDescent="0.3">
      <c r="C16" s="7"/>
      <c r="D16" s="8"/>
    </row>
    <row r="17" spans="2:4" x14ac:dyDescent="0.3">
      <c r="C17" s="7"/>
    </row>
    <row r="18" spans="2:4" x14ac:dyDescent="0.3">
      <c r="B18" s="11"/>
      <c r="C18" s="7"/>
      <c r="D18" s="8"/>
    </row>
    <row r="20" spans="2:4" x14ac:dyDescent="0.3">
      <c r="C20" s="7"/>
    </row>
    <row r="21" spans="2:4" x14ac:dyDescent="0.3">
      <c r="C21" s="7"/>
    </row>
    <row r="22" spans="2:4" x14ac:dyDescent="0.3">
      <c r="C22" s="7"/>
    </row>
  </sheetData>
  <sheetProtection formatCells="0" formatColumns="0" formatRows="0"/>
  <mergeCells count="2">
    <mergeCell ref="B4:N4"/>
    <mergeCell ref="B2:K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4"/>
  <sheetViews>
    <sheetView workbookViewId="0"/>
  </sheetViews>
  <sheetFormatPr defaultColWidth="9" defaultRowHeight="12.4" x14ac:dyDescent="0.3"/>
  <cols>
    <col min="1" max="1" width="1.64453125" style="2" customWidth="1"/>
    <col min="2" max="14" width="10.64453125" style="2" customWidth="1"/>
    <col min="15" max="16384" width="9" style="2"/>
  </cols>
  <sheetData>
    <row r="2" spans="2:14" ht="39" customHeight="1" x14ac:dyDescent="0.3">
      <c r="B2" s="170" t="s">
        <v>61</v>
      </c>
      <c r="C2" s="170"/>
      <c r="D2" s="170"/>
      <c r="E2" s="170"/>
      <c r="F2" s="170"/>
      <c r="G2" s="170"/>
      <c r="H2" s="170"/>
      <c r="I2" s="170"/>
      <c r="J2" s="170"/>
      <c r="K2" s="170"/>
    </row>
    <row r="4" spans="2:14" ht="17.649999999999999" x14ac:dyDescent="0.3">
      <c r="B4" s="12" t="s">
        <v>11</v>
      </c>
      <c r="C4" s="5"/>
      <c r="D4" s="5"/>
      <c r="E4" s="5"/>
      <c r="F4" s="5"/>
      <c r="G4" s="5"/>
      <c r="H4" s="5"/>
      <c r="I4" s="5"/>
      <c r="J4" s="5"/>
      <c r="K4" s="5"/>
      <c r="L4" s="5"/>
      <c r="M4" s="5"/>
      <c r="N4" s="5"/>
    </row>
    <row r="5" spans="2:14" ht="14.65" x14ac:dyDescent="0.3">
      <c r="B5" s="6"/>
      <c r="C5" s="6"/>
      <c r="D5" s="6"/>
      <c r="E5" s="6"/>
      <c r="F5" s="6"/>
      <c r="G5" s="6"/>
      <c r="H5" s="6"/>
      <c r="I5" s="6"/>
      <c r="J5" s="6"/>
      <c r="K5" s="6"/>
      <c r="L5" s="6"/>
      <c r="M5" s="6"/>
      <c r="N5" s="6"/>
    </row>
    <row r="6" spans="2:14" ht="33.75" customHeight="1" x14ac:dyDescent="0.3">
      <c r="B6" s="171" t="s">
        <v>83</v>
      </c>
      <c r="C6" s="171"/>
      <c r="D6" s="171"/>
      <c r="E6" s="171"/>
      <c r="F6" s="171"/>
      <c r="G6" s="171"/>
      <c r="H6" s="171"/>
      <c r="I6" s="171"/>
      <c r="J6" s="171"/>
      <c r="K6" s="171"/>
      <c r="L6" s="171"/>
      <c r="M6" s="171"/>
      <c r="N6" s="171"/>
    </row>
    <row r="8" spans="2:14" ht="12.75" customHeight="1" x14ac:dyDescent="0.3">
      <c r="B8" s="171"/>
      <c r="C8" s="171"/>
      <c r="D8" s="171"/>
      <c r="E8" s="171"/>
      <c r="F8" s="171"/>
      <c r="G8" s="171"/>
      <c r="H8" s="171"/>
      <c r="I8" s="171"/>
      <c r="J8" s="171"/>
      <c r="K8" s="171"/>
      <c r="L8" s="171"/>
      <c r="M8" s="171"/>
      <c r="N8" s="171"/>
    </row>
    <row r="10" spans="2:14" ht="12.75" customHeight="1" x14ac:dyDescent="0.3">
      <c r="B10" s="171"/>
      <c r="C10" s="171"/>
      <c r="D10" s="171"/>
      <c r="E10" s="171"/>
      <c r="F10" s="171"/>
      <c r="G10" s="171"/>
      <c r="H10" s="171"/>
      <c r="I10" s="171"/>
      <c r="J10" s="171"/>
      <c r="K10" s="171"/>
      <c r="L10" s="171"/>
      <c r="M10" s="171"/>
      <c r="N10" s="171"/>
    </row>
    <row r="12" spans="2:14" ht="14.65" x14ac:dyDescent="0.3">
      <c r="B12" s="171"/>
      <c r="C12" s="171"/>
      <c r="D12" s="171"/>
      <c r="E12" s="171"/>
      <c r="F12" s="171"/>
      <c r="G12" s="171"/>
      <c r="H12" s="171"/>
      <c r="I12" s="171"/>
      <c r="J12" s="171"/>
      <c r="K12" s="171"/>
      <c r="L12" s="171"/>
      <c r="M12" s="171"/>
      <c r="N12" s="171"/>
    </row>
    <row r="14" spans="2:14" ht="14.65" x14ac:dyDescent="0.3">
      <c r="B14" s="171"/>
      <c r="C14" s="171"/>
      <c r="D14" s="171"/>
      <c r="E14" s="171"/>
      <c r="F14" s="171"/>
      <c r="G14" s="171"/>
      <c r="H14" s="171"/>
      <c r="I14" s="171"/>
      <c r="J14" s="171"/>
      <c r="K14" s="171"/>
      <c r="L14" s="171"/>
      <c r="M14" s="171"/>
      <c r="N14" s="171"/>
    </row>
  </sheetData>
  <sheetProtection algorithmName="SHA-512" hashValue="EvGJVSZbEkfTlav/DU7i9V8Ao5NKJrFX6zMJPshIuXw8eQyHGvVYRDGHLPpkaLEiKmG6RoRFvs/IZOJLO0CYCg==" saltValue="zIJuVBVzoFUU9I+cBoFcPg==" spinCount="100000" sheet="1" objects="1" scenarios="1" formatCells="0" formatColumns="0" formatRows="0"/>
  <mergeCells count="6">
    <mergeCell ref="B14:N14"/>
    <mergeCell ref="B12:N12"/>
    <mergeCell ref="B2:K2"/>
    <mergeCell ref="B6:N6"/>
    <mergeCell ref="B8:N8"/>
    <mergeCell ref="B10:N10"/>
  </mergeCells>
  <hyperlinks>
    <hyperlink ref="B6:N6" location="'Working&amp;cutting fluid preserv.'!A1" display="Emission scenario for calculating the releases from the use of biocides as working or cutting fluid preservatives (ESD § 4.1, 4.3 &amp; 4.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419"/>
  <sheetViews>
    <sheetView zoomScale="95" zoomScaleNormal="95" workbookViewId="0"/>
  </sheetViews>
  <sheetFormatPr defaultColWidth="8.76171875" defaultRowHeight="12.4" x14ac:dyDescent="0.3"/>
  <cols>
    <col min="1" max="1" width="1.64453125" style="22" customWidth="1"/>
    <col min="2" max="2" width="25.64453125" style="24" customWidth="1"/>
    <col min="3" max="3" width="10.64453125" style="24" customWidth="1"/>
    <col min="4" max="4" width="12.64453125" style="36" customWidth="1"/>
    <col min="5" max="5" width="0.87890625" style="36" customWidth="1"/>
    <col min="6" max="6" width="20.64453125" style="24" customWidth="1"/>
    <col min="7" max="7" width="0.87890625" style="24" customWidth="1"/>
    <col min="8" max="8" width="10.64453125" style="24" customWidth="1"/>
    <col min="9" max="9" width="0.87890625" style="24" customWidth="1"/>
    <col min="10" max="10" width="10.64453125" style="24" customWidth="1"/>
    <col min="11" max="12" width="8.64453125" style="24" customWidth="1"/>
    <col min="13" max="13" width="50.64453125" style="24" customWidth="1"/>
    <col min="14" max="31" width="8.76171875" style="22"/>
    <col min="32" max="16384" width="8.76171875" style="24"/>
  </cols>
  <sheetData>
    <row r="1" spans="1:71" x14ac:dyDescent="0.3">
      <c r="A1" s="20"/>
      <c r="B1" s="20"/>
      <c r="C1" s="20"/>
      <c r="D1" s="16"/>
      <c r="E1" s="16"/>
      <c r="F1" s="20"/>
      <c r="G1" s="20"/>
      <c r="H1" s="20"/>
      <c r="I1" s="20"/>
      <c r="J1" s="20"/>
      <c r="K1" s="20"/>
      <c r="L1" s="20"/>
      <c r="M1" s="20"/>
    </row>
    <row r="2" spans="1:71" ht="42" customHeight="1" x14ac:dyDescent="0.3">
      <c r="A2" s="20"/>
      <c r="B2" s="178" t="s">
        <v>61</v>
      </c>
      <c r="C2" s="178"/>
      <c r="D2" s="178"/>
      <c r="E2" s="178"/>
      <c r="F2" s="178"/>
      <c r="G2" s="178"/>
      <c r="H2" s="178"/>
      <c r="I2" s="178"/>
      <c r="J2" s="178"/>
      <c r="K2" s="178"/>
      <c r="L2" s="178"/>
      <c r="M2" s="20"/>
    </row>
    <row r="3" spans="1:71" ht="12.75" x14ac:dyDescent="0.3">
      <c r="A3" s="20"/>
      <c r="B3" s="43"/>
      <c r="C3" s="43"/>
      <c r="D3" s="17"/>
      <c r="E3" s="17"/>
      <c r="F3" s="20"/>
      <c r="G3" s="20"/>
      <c r="H3" s="20"/>
      <c r="I3" s="20"/>
      <c r="J3" s="20"/>
      <c r="K3" s="20"/>
      <c r="L3" s="20"/>
      <c r="M3" s="20"/>
    </row>
    <row r="4" spans="1:71" ht="40.5" customHeight="1" x14ac:dyDescent="0.3">
      <c r="A4" s="20"/>
      <c r="B4" s="179" t="s">
        <v>83</v>
      </c>
      <c r="C4" s="179"/>
      <c r="D4" s="179"/>
      <c r="E4" s="179"/>
      <c r="F4" s="179"/>
      <c r="G4" s="179"/>
      <c r="H4" s="179"/>
      <c r="I4" s="179"/>
      <c r="J4" s="179"/>
      <c r="K4" s="179"/>
      <c r="L4" s="179"/>
      <c r="M4" s="179"/>
    </row>
    <row r="5" spans="1:71" s="22" customFormat="1" ht="14.65" x14ac:dyDescent="0.3">
      <c r="A5" s="20"/>
      <c r="B5" s="18"/>
      <c r="C5" s="18"/>
      <c r="D5" s="19"/>
      <c r="E5" s="19"/>
      <c r="F5" s="18"/>
      <c r="G5" s="18"/>
      <c r="H5" s="18"/>
      <c r="I5" s="18"/>
      <c r="J5" s="18"/>
      <c r="K5" s="18"/>
      <c r="L5" s="18"/>
      <c r="M5" s="18"/>
      <c r="N5" s="18"/>
      <c r="O5" s="18"/>
      <c r="P5" s="18"/>
      <c r="Q5" s="18"/>
      <c r="R5" s="18"/>
      <c r="S5" s="18"/>
      <c r="T5" s="20"/>
      <c r="U5" s="20"/>
      <c r="V5" s="20"/>
      <c r="W5" s="20"/>
    </row>
    <row r="6" spans="1:71" s="22" customFormat="1" ht="14.65" x14ac:dyDescent="0.3">
      <c r="A6" s="20"/>
      <c r="B6" s="21" t="s">
        <v>17</v>
      </c>
      <c r="C6" s="21"/>
      <c r="D6" s="19"/>
      <c r="E6" s="19"/>
      <c r="F6" s="18"/>
      <c r="G6" s="18"/>
      <c r="H6" s="18"/>
      <c r="I6" s="18"/>
      <c r="J6" s="18"/>
      <c r="K6" s="18"/>
      <c r="L6" s="18"/>
      <c r="M6" s="18"/>
      <c r="N6" s="18"/>
      <c r="O6" s="18"/>
      <c r="P6" s="18"/>
      <c r="Q6" s="18"/>
      <c r="R6" s="18"/>
      <c r="S6" s="18"/>
      <c r="T6" s="20"/>
      <c r="U6" s="20"/>
      <c r="V6" s="20"/>
      <c r="W6" s="20"/>
    </row>
    <row r="7" spans="1:71" ht="31.5" customHeight="1" x14ac:dyDescent="0.3">
      <c r="A7" s="20"/>
      <c r="B7" s="180" t="s">
        <v>14</v>
      </c>
      <c r="C7" s="180"/>
      <c r="D7" s="180"/>
      <c r="E7" s="180"/>
      <c r="F7" s="180"/>
      <c r="G7" s="180"/>
      <c r="H7" s="180"/>
      <c r="I7" s="180"/>
      <c r="J7" s="180"/>
      <c r="K7" s="180"/>
      <c r="L7" s="180"/>
      <c r="M7" s="180"/>
      <c r="N7" s="23"/>
      <c r="O7" s="23"/>
      <c r="P7" s="23"/>
      <c r="Q7" s="23"/>
      <c r="R7" s="23"/>
      <c r="S7" s="23"/>
      <c r="T7" s="20"/>
      <c r="U7" s="20"/>
      <c r="V7" s="20"/>
      <c r="W7" s="20"/>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row>
    <row r="8" spans="1:71" ht="12.75" customHeight="1" x14ac:dyDescent="0.3">
      <c r="B8" s="23"/>
      <c r="C8" s="23"/>
      <c r="D8" s="25"/>
      <c r="E8" s="25"/>
      <c r="F8" s="23"/>
      <c r="G8" s="23"/>
      <c r="H8" s="23"/>
      <c r="I8" s="23"/>
      <c r="J8" s="23"/>
      <c r="K8" s="23"/>
      <c r="L8" s="23"/>
      <c r="M8" s="23"/>
      <c r="N8" s="23"/>
      <c r="O8" s="23"/>
      <c r="P8" s="23"/>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row>
    <row r="9" spans="1:71" x14ac:dyDescent="0.3">
      <c r="A9" s="20"/>
      <c r="B9" s="181" t="s">
        <v>7</v>
      </c>
      <c r="C9" s="181"/>
      <c r="D9" s="181"/>
      <c r="E9" s="181"/>
      <c r="F9" s="181"/>
      <c r="G9" s="181"/>
      <c r="H9" s="181"/>
      <c r="I9" s="181"/>
      <c r="J9" s="181"/>
      <c r="K9" s="181"/>
      <c r="L9" s="181"/>
      <c r="M9" s="26"/>
    </row>
    <row r="10" spans="1:71" x14ac:dyDescent="0.3">
      <c r="A10" s="20"/>
      <c r="B10" s="176" t="s">
        <v>93</v>
      </c>
      <c r="C10" s="176"/>
      <c r="D10" s="172"/>
      <c r="E10" s="172"/>
      <c r="F10" s="172"/>
      <c r="G10" s="172"/>
      <c r="H10" s="172"/>
      <c r="I10" s="172"/>
      <c r="J10" s="172"/>
      <c r="K10" s="172"/>
      <c r="L10" s="172"/>
      <c r="M10" s="172"/>
    </row>
    <row r="11" spans="1:71" s="120" customFormat="1" ht="27.75" customHeight="1" x14ac:dyDescent="0.3">
      <c r="A11" s="45"/>
      <c r="B11" s="172" t="s">
        <v>92</v>
      </c>
      <c r="C11" s="172"/>
      <c r="D11" s="172"/>
      <c r="E11" s="172"/>
      <c r="F11" s="172"/>
      <c r="G11" s="172"/>
      <c r="H11" s="172"/>
      <c r="I11" s="172"/>
      <c r="J11" s="172"/>
      <c r="K11" s="172"/>
      <c r="L11" s="172"/>
      <c r="M11" s="172"/>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row>
    <row r="12" spans="1:71" s="120" customFormat="1" ht="12.75" customHeight="1" x14ac:dyDescent="0.3">
      <c r="A12" s="45"/>
      <c r="B12" s="172" t="s">
        <v>146</v>
      </c>
      <c r="C12" s="172"/>
      <c r="D12" s="172"/>
      <c r="E12" s="172"/>
      <c r="F12" s="172"/>
      <c r="G12" s="172"/>
      <c r="H12" s="172"/>
      <c r="I12" s="172"/>
      <c r="J12" s="172"/>
      <c r="K12" s="172"/>
      <c r="L12" s="172"/>
      <c r="M12" s="172"/>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1:71" s="120" customFormat="1" ht="12.75" customHeight="1" x14ac:dyDescent="0.3">
      <c r="A13" s="45"/>
      <c r="B13" s="172" t="s">
        <v>124</v>
      </c>
      <c r="C13" s="172"/>
      <c r="D13" s="172"/>
      <c r="E13" s="172"/>
      <c r="F13" s="172"/>
      <c r="G13" s="172"/>
      <c r="H13" s="172"/>
      <c r="I13" s="172"/>
      <c r="J13" s="172"/>
      <c r="K13" s="172"/>
      <c r="L13" s="172"/>
      <c r="M13" s="172"/>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row>
    <row r="14" spans="1:71" s="120" customFormat="1" x14ac:dyDescent="0.3">
      <c r="A14" s="45"/>
      <c r="B14" s="200" t="s">
        <v>125</v>
      </c>
      <c r="C14" s="200"/>
      <c r="D14" s="200"/>
      <c r="E14" s="200"/>
      <c r="F14" s="200"/>
      <c r="G14" s="200"/>
      <c r="H14" s="200"/>
      <c r="I14" s="200"/>
      <c r="J14" s="200"/>
      <c r="K14" s="200"/>
      <c r="L14" s="200"/>
      <c r="M14" s="200"/>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row>
    <row r="15" spans="1:71" s="120" customFormat="1" ht="12.75" customHeight="1" x14ac:dyDescent="0.3">
      <c r="A15" s="45"/>
      <c r="B15" s="172" t="s">
        <v>136</v>
      </c>
      <c r="C15" s="172"/>
      <c r="D15" s="172"/>
      <c r="E15" s="172"/>
      <c r="F15" s="172"/>
      <c r="G15" s="172"/>
      <c r="H15" s="172"/>
      <c r="I15" s="172"/>
      <c r="J15" s="172"/>
      <c r="K15" s="172"/>
      <c r="L15" s="172"/>
      <c r="M15" s="172"/>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row>
    <row r="16" spans="1:71" s="120" customFormat="1" ht="12.75" customHeight="1" x14ac:dyDescent="0.3">
      <c r="A16" s="45"/>
      <c r="B16" s="172" t="s">
        <v>94</v>
      </c>
      <c r="C16" s="172"/>
      <c r="D16" s="172"/>
      <c r="E16" s="172"/>
      <c r="F16" s="172"/>
      <c r="G16" s="172"/>
      <c r="H16" s="172"/>
      <c r="I16" s="172"/>
      <c r="J16" s="172"/>
      <c r="K16" s="172"/>
      <c r="L16" s="172"/>
      <c r="M16" s="172"/>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row>
    <row r="17" spans="1:52" x14ac:dyDescent="0.3">
      <c r="A17" s="20"/>
      <c r="B17" s="176" t="s">
        <v>149</v>
      </c>
      <c r="C17" s="176"/>
      <c r="D17" s="172"/>
      <c r="E17" s="172"/>
      <c r="F17" s="172"/>
      <c r="G17" s="172"/>
      <c r="H17" s="172"/>
      <c r="I17" s="172"/>
      <c r="J17" s="172"/>
      <c r="K17" s="172"/>
      <c r="L17" s="172"/>
      <c r="M17" s="172"/>
    </row>
    <row r="18" spans="1:52" s="120" customFormat="1" ht="30.75" customHeight="1" x14ac:dyDescent="0.3">
      <c r="A18" s="45"/>
      <c r="B18" s="172" t="s">
        <v>150</v>
      </c>
      <c r="C18" s="172"/>
      <c r="D18" s="172"/>
      <c r="E18" s="172"/>
      <c r="F18" s="172"/>
      <c r="G18" s="172"/>
      <c r="H18" s="172"/>
      <c r="I18" s="172"/>
      <c r="J18" s="172"/>
      <c r="K18" s="172"/>
      <c r="L18" s="172"/>
      <c r="M18" s="172"/>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row>
    <row r="19" spans="1:52" s="120" customFormat="1" ht="36" customHeight="1" x14ac:dyDescent="0.3">
      <c r="A19" s="45"/>
      <c r="B19" s="172" t="s">
        <v>151</v>
      </c>
      <c r="C19" s="172"/>
      <c r="D19" s="172"/>
      <c r="E19" s="172"/>
      <c r="F19" s="172"/>
      <c r="G19" s="172"/>
      <c r="H19" s="172"/>
      <c r="I19" s="172"/>
      <c r="J19" s="172"/>
      <c r="K19" s="172"/>
      <c r="L19" s="172"/>
      <c r="M19" s="172"/>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row>
    <row r="20" spans="1:52" s="120" customFormat="1" ht="12.75" customHeight="1" x14ac:dyDescent="0.3">
      <c r="A20" s="45"/>
      <c r="B20" s="172" t="s">
        <v>96</v>
      </c>
      <c r="C20" s="172"/>
      <c r="D20" s="172"/>
      <c r="E20" s="172"/>
      <c r="F20" s="172"/>
      <c r="G20" s="172"/>
      <c r="H20" s="172"/>
      <c r="I20" s="172"/>
      <c r="J20" s="172"/>
      <c r="K20" s="172"/>
      <c r="L20" s="172"/>
      <c r="M20" s="172"/>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row>
    <row r="21" spans="1:52" x14ac:dyDescent="0.3">
      <c r="A21" s="20"/>
      <c r="B21" s="20"/>
      <c r="C21" s="20"/>
      <c r="D21" s="16"/>
      <c r="E21" s="16"/>
      <c r="F21" s="20"/>
      <c r="G21" s="20"/>
      <c r="H21" s="20"/>
      <c r="I21" s="20"/>
      <c r="J21" s="20"/>
      <c r="K21" s="20"/>
      <c r="L21" s="20"/>
      <c r="M21" s="20"/>
    </row>
    <row r="22" spans="1:52" s="22" customFormat="1" ht="14.65" x14ac:dyDescent="0.3">
      <c r="A22" s="20"/>
      <c r="B22" s="27" t="s">
        <v>0</v>
      </c>
      <c r="C22" s="27"/>
      <c r="D22" s="28"/>
      <c r="E22" s="28"/>
      <c r="F22" s="37"/>
      <c r="G22" s="37"/>
      <c r="H22" s="37"/>
      <c r="I22" s="37"/>
      <c r="J22" s="37"/>
      <c r="K22" s="37"/>
      <c r="L22" s="37"/>
      <c r="M22" s="38"/>
    </row>
    <row r="23" spans="1:52" s="22" customFormat="1" x14ac:dyDescent="0.3">
      <c r="A23" s="20"/>
      <c r="B23" s="85"/>
      <c r="C23" s="85"/>
      <c r="D23" s="144"/>
      <c r="E23" s="144"/>
      <c r="F23" s="85"/>
      <c r="G23" s="85"/>
      <c r="H23" s="85"/>
      <c r="I23" s="85"/>
      <c r="J23" s="85"/>
      <c r="K23" s="85"/>
      <c r="L23" s="85"/>
      <c r="M23" s="139"/>
    </row>
    <row r="24" spans="1:52" s="22" customFormat="1" ht="13.9" x14ac:dyDescent="0.3">
      <c r="A24" s="20"/>
      <c r="B24" s="39" t="s">
        <v>1</v>
      </c>
      <c r="C24" s="39"/>
      <c r="D24" s="126"/>
      <c r="E24" s="126"/>
      <c r="F24" s="40" t="s">
        <v>3</v>
      </c>
      <c r="G24" s="40"/>
      <c r="H24" s="185" t="s">
        <v>5</v>
      </c>
      <c r="I24" s="185"/>
      <c r="J24" s="185"/>
      <c r="K24" s="126" t="s">
        <v>2</v>
      </c>
      <c r="L24" s="126" t="s">
        <v>9</v>
      </c>
      <c r="M24" s="40" t="s">
        <v>15</v>
      </c>
    </row>
    <row r="25" spans="1:52" s="22" customFormat="1" ht="12.75" thickBot="1" x14ac:dyDescent="0.35">
      <c r="A25" s="20"/>
      <c r="B25" s="39"/>
      <c r="C25" s="39"/>
      <c r="D25" s="126"/>
      <c r="E25" s="126"/>
      <c r="F25" s="40"/>
      <c r="G25" s="40"/>
      <c r="H25" s="126"/>
      <c r="I25" s="40"/>
      <c r="J25" s="126"/>
      <c r="K25" s="126"/>
      <c r="L25" s="126"/>
      <c r="M25" s="40"/>
    </row>
    <row r="26" spans="1:52" s="22" customFormat="1" ht="45" customHeight="1" thickTop="1" thickBot="1" x14ac:dyDescent="0.35">
      <c r="A26" s="20"/>
      <c r="B26" s="173" t="s">
        <v>86</v>
      </c>
      <c r="C26" s="202"/>
      <c r="D26" s="145" t="s">
        <v>88</v>
      </c>
      <c r="E26" s="122"/>
      <c r="F26" s="146" t="str">
        <f>INDEX('Pick-lists &amp; Defaults'!C5:C7,MATCH(D26,mwf,0))</f>
        <v>??</v>
      </c>
      <c r="G26" s="40"/>
      <c r="H26" s="182"/>
      <c r="I26" s="183"/>
      <c r="J26" s="184"/>
      <c r="K26" s="56" t="s">
        <v>20</v>
      </c>
      <c r="L26" s="56" t="s">
        <v>16</v>
      </c>
      <c r="M26" s="124" t="s">
        <v>126</v>
      </c>
    </row>
    <row r="27" spans="1:52" s="22" customFormat="1" ht="12.75" thickTop="1" x14ac:dyDescent="0.3">
      <c r="A27" s="20"/>
      <c r="B27" s="173"/>
      <c r="C27" s="173"/>
      <c r="D27" s="173"/>
      <c r="E27" s="122"/>
      <c r="F27" s="40"/>
      <c r="G27" s="40"/>
      <c r="H27" s="126"/>
      <c r="I27" s="40"/>
      <c r="J27" s="126"/>
      <c r="K27" s="56"/>
      <c r="L27" s="56"/>
      <c r="M27" s="40"/>
    </row>
    <row r="28" spans="1:52" s="22" customFormat="1" ht="15" customHeight="1" thickBot="1" x14ac:dyDescent="0.35">
      <c r="A28" s="20"/>
      <c r="B28" s="140" t="s">
        <v>84</v>
      </c>
      <c r="C28" s="131"/>
      <c r="D28" s="108"/>
      <c r="E28" s="108"/>
      <c r="F28" s="132"/>
      <c r="G28" s="132"/>
      <c r="H28" s="133"/>
      <c r="I28" s="132"/>
      <c r="J28" s="133"/>
      <c r="K28" s="107"/>
      <c r="L28" s="107"/>
      <c r="M28" s="132"/>
    </row>
    <row r="29" spans="1:52" s="22" customFormat="1" x14ac:dyDescent="0.3">
      <c r="A29" s="20"/>
      <c r="B29" s="130"/>
      <c r="C29" s="130"/>
      <c r="D29" s="122"/>
      <c r="E29" s="122"/>
      <c r="F29" s="40"/>
      <c r="G29" s="40"/>
      <c r="H29" s="126"/>
      <c r="I29" s="40"/>
      <c r="J29" s="126"/>
      <c r="K29" s="56"/>
      <c r="L29" s="56"/>
      <c r="M29" s="40"/>
    </row>
    <row r="30" spans="1:52" s="22" customFormat="1" ht="15" customHeight="1" x14ac:dyDescent="0.3">
      <c r="A30" s="20"/>
      <c r="B30" s="194" t="s">
        <v>113</v>
      </c>
      <c r="C30" s="194"/>
      <c r="D30" s="194"/>
      <c r="E30" s="122"/>
      <c r="F30" s="122" t="s">
        <v>21</v>
      </c>
      <c r="G30" s="122"/>
      <c r="H30" s="182"/>
      <c r="I30" s="183"/>
      <c r="J30" s="184"/>
      <c r="K30" s="56" t="s">
        <v>4</v>
      </c>
      <c r="L30" s="56" t="s">
        <v>16</v>
      </c>
      <c r="M30" s="51"/>
    </row>
    <row r="31" spans="1:52" s="22" customFormat="1" ht="12.75" thickBot="1" x14ac:dyDescent="0.35">
      <c r="A31" s="20"/>
      <c r="B31" s="114"/>
      <c r="C31" s="114"/>
      <c r="D31" s="114"/>
      <c r="E31" s="122"/>
      <c r="F31" s="40"/>
      <c r="G31" s="40"/>
      <c r="H31" s="126"/>
      <c r="I31" s="40"/>
      <c r="J31" s="126"/>
      <c r="K31" s="56"/>
      <c r="L31" s="56"/>
      <c r="M31" s="51"/>
    </row>
    <row r="32" spans="1:52" s="22" customFormat="1" ht="50.1" customHeight="1" thickTop="1" thickBot="1" x14ac:dyDescent="0.35">
      <c r="A32" s="20"/>
      <c r="B32" s="191" t="s">
        <v>145</v>
      </c>
      <c r="C32" s="191"/>
      <c r="D32" s="191"/>
      <c r="E32" s="122"/>
      <c r="F32" s="145" t="s">
        <v>88</v>
      </c>
      <c r="G32" s="122"/>
      <c r="H32" s="201" t="str">
        <f>INDEX('Pick-lists &amp; Defaults'!C11:C24,MATCH(F32,activity,0))</f>
        <v>??</v>
      </c>
      <c r="I32" s="201"/>
      <c r="J32" s="201"/>
      <c r="K32" s="56" t="s">
        <v>4</v>
      </c>
      <c r="L32" s="56" t="s">
        <v>112</v>
      </c>
      <c r="M32" s="51" t="s">
        <v>123</v>
      </c>
    </row>
    <row r="33" spans="1:13" s="22" customFormat="1" ht="12.75" thickTop="1" x14ac:dyDescent="0.3">
      <c r="A33" s="20"/>
      <c r="B33" s="122"/>
      <c r="C33" s="122"/>
      <c r="D33" s="122"/>
      <c r="E33" s="122"/>
      <c r="F33" s="40"/>
      <c r="G33" s="40"/>
      <c r="H33" s="126"/>
      <c r="I33" s="40"/>
      <c r="J33" s="126"/>
      <c r="K33" s="56"/>
      <c r="L33" s="56"/>
      <c r="M33" s="124"/>
    </row>
    <row r="34" spans="1:13" s="22" customFormat="1" ht="25.15" customHeight="1" x14ac:dyDescent="0.3">
      <c r="A34" s="20"/>
      <c r="B34" s="198" t="s">
        <v>120</v>
      </c>
      <c r="C34" s="198"/>
      <c r="D34" s="198"/>
      <c r="E34" s="122"/>
      <c r="F34" s="122" t="s">
        <v>21</v>
      </c>
      <c r="G34" s="40"/>
      <c r="H34" s="203" t="str">
        <f>IF(AND(ISNUMBER(Fconc_set),Fconc_set&lt;1),Fconc_set,IF(ISNUMBER(Fconc_activity),Fconc_activity,"??"))</f>
        <v>??</v>
      </c>
      <c r="I34" s="203"/>
      <c r="J34" s="203"/>
      <c r="K34" s="56" t="s">
        <v>4</v>
      </c>
      <c r="L34" s="56" t="s">
        <v>6</v>
      </c>
      <c r="M34" s="124" t="s">
        <v>119</v>
      </c>
    </row>
    <row r="35" spans="1:13" s="22" customFormat="1" x14ac:dyDescent="0.3">
      <c r="A35" s="20"/>
      <c r="B35" s="122"/>
      <c r="C35" s="122"/>
      <c r="D35" s="122"/>
      <c r="E35" s="122"/>
      <c r="F35" s="40"/>
      <c r="G35" s="40"/>
      <c r="H35" s="126"/>
      <c r="I35" s="40"/>
      <c r="J35" s="126"/>
      <c r="K35" s="56"/>
      <c r="L35" s="56"/>
      <c r="M35" s="40"/>
    </row>
    <row r="36" spans="1:13" s="22" customFormat="1" ht="12.75" thickBot="1" x14ac:dyDescent="0.35">
      <c r="A36" s="20"/>
      <c r="B36" s="204" t="s">
        <v>60</v>
      </c>
      <c r="C36" s="204"/>
      <c r="D36" s="204"/>
      <c r="E36" s="108"/>
      <c r="F36" s="132"/>
      <c r="G36" s="132"/>
      <c r="H36" s="133"/>
      <c r="I36" s="132"/>
      <c r="J36" s="133"/>
      <c r="K36" s="107"/>
      <c r="L36" s="107"/>
      <c r="M36" s="132"/>
    </row>
    <row r="37" spans="1:13" s="22" customFormat="1" x14ac:dyDescent="0.3">
      <c r="A37" s="20"/>
      <c r="B37" s="122"/>
      <c r="C37" s="122"/>
      <c r="D37" s="122"/>
      <c r="E37" s="122"/>
      <c r="F37" s="40"/>
      <c r="G37" s="40"/>
      <c r="H37" s="126"/>
      <c r="I37" s="40"/>
      <c r="J37" s="126"/>
      <c r="K37" s="56"/>
      <c r="L37" s="56"/>
      <c r="M37" s="40"/>
    </row>
    <row r="38" spans="1:13" s="22" customFormat="1" x14ac:dyDescent="0.3">
      <c r="A38" s="20"/>
      <c r="B38" s="173"/>
      <c r="C38" s="173"/>
      <c r="D38" s="173"/>
      <c r="E38" s="122"/>
      <c r="F38" s="139" t="s">
        <v>31</v>
      </c>
      <c r="G38" s="139"/>
      <c r="H38" s="182"/>
      <c r="I38" s="183"/>
      <c r="J38" s="184"/>
      <c r="K38" s="56" t="s">
        <v>4</v>
      </c>
      <c r="L38" s="56" t="s">
        <v>16</v>
      </c>
      <c r="M38" s="124"/>
    </row>
    <row r="39" spans="1:13" s="22" customFormat="1" x14ac:dyDescent="0.3">
      <c r="A39" s="20"/>
      <c r="B39" s="122"/>
      <c r="C39" s="122"/>
      <c r="D39" s="122"/>
      <c r="E39" s="122"/>
      <c r="F39" s="139"/>
      <c r="G39" s="139"/>
      <c r="H39" s="124"/>
      <c r="I39" s="124"/>
      <c r="J39" s="124"/>
      <c r="K39" s="56"/>
      <c r="L39" s="56"/>
      <c r="M39" s="124"/>
    </row>
    <row r="40" spans="1:13" s="22" customFormat="1" ht="12.75" thickBot="1" x14ac:dyDescent="0.35">
      <c r="A40" s="20"/>
      <c r="B40" s="130" t="s">
        <v>122</v>
      </c>
      <c r="C40" s="122"/>
      <c r="D40" s="122"/>
      <c r="E40" s="122"/>
      <c r="F40" s="139"/>
      <c r="G40" s="139"/>
      <c r="H40" s="139"/>
      <c r="I40" s="139"/>
      <c r="J40" s="139"/>
      <c r="K40" s="56"/>
      <c r="L40" s="56"/>
      <c r="M40" s="124"/>
    </row>
    <row r="41" spans="1:13" s="22" customFormat="1" ht="12.75" thickBot="1" x14ac:dyDescent="0.35">
      <c r="A41" s="20"/>
      <c r="B41" s="141"/>
      <c r="C41" s="138"/>
      <c r="D41" s="103"/>
      <c r="E41" s="103"/>
      <c r="F41" s="147"/>
      <c r="G41" s="147"/>
      <c r="H41" s="147"/>
      <c r="I41" s="147"/>
      <c r="J41" s="147"/>
      <c r="K41" s="104"/>
      <c r="L41" s="104"/>
      <c r="M41" s="148"/>
    </row>
    <row r="42" spans="1:13" s="22" customFormat="1" ht="25.15" customHeight="1" thickTop="1" thickBot="1" x14ac:dyDescent="0.35">
      <c r="A42" s="20"/>
      <c r="B42" s="197" t="s">
        <v>76</v>
      </c>
      <c r="C42" s="199"/>
      <c r="D42" s="145" t="s">
        <v>18</v>
      </c>
      <c r="E42" s="102"/>
      <c r="F42" s="139" t="s">
        <v>66</v>
      </c>
      <c r="G42" s="139"/>
      <c r="H42" s="201" t="str">
        <f>IF(D42=base,"-1",IF(D42=acid,"1","??"))</f>
        <v>??</v>
      </c>
      <c r="I42" s="201"/>
      <c r="J42" s="201"/>
      <c r="K42" s="56" t="s">
        <v>4</v>
      </c>
      <c r="L42" s="56" t="s">
        <v>19</v>
      </c>
      <c r="M42" s="149" t="s">
        <v>71</v>
      </c>
    </row>
    <row r="43" spans="1:13" s="22" customFormat="1" ht="3" customHeight="1" thickTop="1" x14ac:dyDescent="0.3">
      <c r="A43" s="20"/>
      <c r="B43" s="123"/>
      <c r="C43" s="122"/>
      <c r="D43" s="102"/>
      <c r="E43" s="102"/>
      <c r="F43" s="139"/>
      <c r="G43" s="139"/>
      <c r="H43" s="102"/>
      <c r="I43" s="139"/>
      <c r="J43" s="139"/>
      <c r="K43" s="56"/>
      <c r="L43" s="56"/>
      <c r="M43" s="149"/>
    </row>
    <row r="44" spans="1:13" s="22" customFormat="1" ht="50" customHeight="1" x14ac:dyDescent="0.3">
      <c r="A44" s="20"/>
      <c r="B44" s="123"/>
      <c r="C44" s="122"/>
      <c r="D44" s="102" t="s">
        <v>99</v>
      </c>
      <c r="E44" s="102"/>
      <c r="F44" s="139" t="s">
        <v>67</v>
      </c>
      <c r="G44" s="139"/>
      <c r="H44" s="182"/>
      <c r="I44" s="183"/>
      <c r="J44" s="184"/>
      <c r="K44" s="56" t="s">
        <v>4</v>
      </c>
      <c r="L44" s="56" t="s">
        <v>16</v>
      </c>
      <c r="M44" s="149" t="s">
        <v>70</v>
      </c>
    </row>
    <row r="45" spans="1:13" s="22" customFormat="1" ht="3" customHeight="1" x14ac:dyDescent="0.3">
      <c r="A45" s="20"/>
      <c r="B45" s="123"/>
      <c r="C45" s="122"/>
      <c r="D45" s="102"/>
      <c r="E45" s="102"/>
      <c r="F45" s="139"/>
      <c r="G45" s="139"/>
      <c r="H45" s="139"/>
      <c r="I45" s="139"/>
      <c r="J45" s="139"/>
      <c r="K45" s="56"/>
      <c r="L45" s="56"/>
      <c r="M45" s="149"/>
    </row>
    <row r="46" spans="1:13" s="22" customFormat="1" ht="15" customHeight="1" x14ac:dyDescent="0.3">
      <c r="A46" s="20"/>
      <c r="B46" s="123"/>
      <c r="C46" s="122"/>
      <c r="D46" s="102" t="s">
        <v>69</v>
      </c>
      <c r="E46" s="102"/>
      <c r="F46" s="139" t="s">
        <v>68</v>
      </c>
      <c r="G46" s="139"/>
      <c r="H46" s="182"/>
      <c r="I46" s="183"/>
      <c r="J46" s="184"/>
      <c r="K46" s="56" t="s">
        <v>4</v>
      </c>
      <c r="L46" s="56" t="s">
        <v>16</v>
      </c>
      <c r="M46" s="149"/>
    </row>
    <row r="47" spans="1:13" s="22" customFormat="1" ht="3" customHeight="1" x14ac:dyDescent="0.3">
      <c r="A47" s="20"/>
      <c r="B47" s="123"/>
      <c r="C47" s="122"/>
      <c r="D47" s="102"/>
      <c r="E47" s="102"/>
      <c r="F47" s="139"/>
      <c r="G47" s="139"/>
      <c r="H47" s="139"/>
      <c r="I47" s="139"/>
      <c r="J47" s="139"/>
      <c r="K47" s="56"/>
      <c r="L47" s="56"/>
      <c r="M47" s="149"/>
    </row>
    <row r="48" spans="1:13" s="22" customFormat="1" ht="15" customHeight="1" x14ac:dyDescent="0.3">
      <c r="A48" s="20"/>
      <c r="B48" s="123"/>
      <c r="C48" s="122"/>
      <c r="D48" s="102" t="s">
        <v>72</v>
      </c>
      <c r="E48" s="102"/>
      <c r="F48" s="139" t="s">
        <v>73</v>
      </c>
      <c r="G48" s="139"/>
      <c r="H48" s="193" t="str">
        <f>IF(AND(ISNUMBER(pH),ISNUMBER(pKa),OR(A="1",A="-1")),POWER(1+POWER(10,A*(pH-pKa)),-1),"??")</f>
        <v>??</v>
      </c>
      <c r="I48" s="193"/>
      <c r="J48" s="193"/>
      <c r="K48" s="56" t="s">
        <v>4</v>
      </c>
      <c r="L48" s="56" t="s">
        <v>6</v>
      </c>
      <c r="M48" s="149" t="s">
        <v>127</v>
      </c>
    </row>
    <row r="49" spans="1:13" s="22" customFormat="1" ht="3" customHeight="1" x14ac:dyDescent="0.3">
      <c r="A49" s="20"/>
      <c r="B49" s="123"/>
      <c r="C49" s="122"/>
      <c r="D49" s="102"/>
      <c r="E49" s="102"/>
      <c r="F49" s="139"/>
      <c r="G49" s="139"/>
      <c r="H49" s="150"/>
      <c r="I49" s="150"/>
      <c r="J49" s="150"/>
      <c r="K49" s="56"/>
      <c r="L49" s="56"/>
      <c r="M49" s="149"/>
    </row>
    <row r="50" spans="1:13" s="22" customFormat="1" ht="15" customHeight="1" x14ac:dyDescent="0.3">
      <c r="A50" s="20"/>
      <c r="B50" s="197" t="s">
        <v>74</v>
      </c>
      <c r="C50" s="173"/>
      <c r="D50" s="173"/>
      <c r="E50" s="122"/>
      <c r="F50" s="139" t="s">
        <v>75</v>
      </c>
      <c r="G50" s="139"/>
      <c r="H50" s="193" t="str">
        <f>IF(AND(ISNUMBER(Kow_set),ISNUMBER(Corr)),Kow_set*Corr,"??")</f>
        <v>??</v>
      </c>
      <c r="I50" s="193"/>
      <c r="J50" s="193"/>
      <c r="K50" s="56" t="s">
        <v>4</v>
      </c>
      <c r="L50" s="56" t="s">
        <v>6</v>
      </c>
      <c r="M50" s="149" t="s">
        <v>128</v>
      </c>
    </row>
    <row r="51" spans="1:13" s="22" customFormat="1" ht="12.75" thickBot="1" x14ac:dyDescent="0.35">
      <c r="A51" s="20"/>
      <c r="B51" s="105"/>
      <c r="C51" s="108"/>
      <c r="D51" s="106"/>
      <c r="E51" s="106"/>
      <c r="F51" s="151"/>
      <c r="G51" s="151"/>
      <c r="H51" s="151"/>
      <c r="I51" s="151"/>
      <c r="J51" s="151"/>
      <c r="K51" s="107"/>
      <c r="L51" s="107"/>
      <c r="M51" s="152"/>
    </row>
    <row r="52" spans="1:13" s="22" customFormat="1" x14ac:dyDescent="0.3">
      <c r="A52" s="20"/>
      <c r="B52" s="122"/>
      <c r="C52" s="122"/>
      <c r="D52" s="102"/>
      <c r="E52" s="102"/>
      <c r="F52" s="139"/>
      <c r="G52" s="139"/>
      <c r="H52" s="139"/>
      <c r="I52" s="139"/>
      <c r="J52" s="139"/>
      <c r="K52" s="56"/>
      <c r="L52" s="56"/>
      <c r="M52" s="124"/>
    </row>
    <row r="53" spans="1:13" s="22" customFormat="1" ht="28.5" customHeight="1" x14ac:dyDescent="0.3">
      <c r="A53" s="20"/>
      <c r="B53" s="198" t="s">
        <v>121</v>
      </c>
      <c r="C53" s="198"/>
      <c r="D53" s="198"/>
      <c r="E53" s="102"/>
      <c r="F53" s="130" t="s">
        <v>31</v>
      </c>
      <c r="G53" s="139"/>
      <c r="H53" s="193" t="str">
        <f>IF(ISNUMBER(Kow_corr),Kow_corr,IF(ISNUMBER(Kow_set),Kow_set,"??"))</f>
        <v>??</v>
      </c>
      <c r="I53" s="193"/>
      <c r="J53" s="193"/>
      <c r="K53" s="56" t="s">
        <v>4</v>
      </c>
      <c r="L53" s="56" t="s">
        <v>6</v>
      </c>
      <c r="M53" s="124" t="s">
        <v>119</v>
      </c>
    </row>
    <row r="54" spans="1:13" s="22" customFormat="1" x14ac:dyDescent="0.3">
      <c r="A54" s="20"/>
      <c r="B54" s="122"/>
      <c r="C54" s="122"/>
      <c r="D54" s="102"/>
      <c r="E54" s="102"/>
      <c r="F54" s="139"/>
      <c r="G54" s="139"/>
      <c r="H54" s="139"/>
      <c r="I54" s="139"/>
      <c r="J54" s="139"/>
      <c r="K54" s="56"/>
      <c r="L54" s="56"/>
      <c r="M54" s="124"/>
    </row>
    <row r="55" spans="1:13" s="22" customFormat="1" x14ac:dyDescent="0.3">
      <c r="A55" s="20"/>
      <c r="B55" s="177" t="s">
        <v>134</v>
      </c>
      <c r="C55" s="177"/>
      <c r="D55" s="177"/>
      <c r="E55" s="124"/>
      <c r="F55" s="139" t="s">
        <v>34</v>
      </c>
      <c r="G55" s="139"/>
      <c r="H55" s="182"/>
      <c r="I55" s="183"/>
      <c r="J55" s="184"/>
      <c r="K55" s="144" t="s">
        <v>33</v>
      </c>
      <c r="L55" s="144" t="s">
        <v>16</v>
      </c>
      <c r="M55" s="124" t="s">
        <v>135</v>
      </c>
    </row>
    <row r="56" spans="1:13" s="22" customFormat="1" x14ac:dyDescent="0.3">
      <c r="A56" s="20"/>
      <c r="B56" s="122"/>
      <c r="C56" s="122"/>
      <c r="D56" s="122"/>
      <c r="E56" s="122"/>
      <c r="F56" s="139"/>
      <c r="G56" s="139"/>
      <c r="H56" s="144"/>
      <c r="I56" s="40"/>
      <c r="J56" s="144"/>
      <c r="K56" s="144"/>
      <c r="L56" s="153"/>
      <c r="M56" s="124"/>
    </row>
    <row r="57" spans="1:13" s="22" customFormat="1" x14ac:dyDescent="0.3">
      <c r="A57" s="20"/>
      <c r="B57" s="61" t="s">
        <v>44</v>
      </c>
      <c r="C57" s="61"/>
      <c r="D57" s="61"/>
      <c r="E57" s="61"/>
      <c r="F57" s="61"/>
      <c r="G57" s="61"/>
      <c r="H57" s="62"/>
      <c r="I57" s="62"/>
      <c r="J57" s="62"/>
      <c r="K57" s="63"/>
      <c r="L57" s="63"/>
      <c r="M57" s="61"/>
    </row>
    <row r="58" spans="1:13" s="84" customFormat="1" ht="49.5" x14ac:dyDescent="0.3">
      <c r="A58" s="83"/>
      <c r="B58" s="173"/>
      <c r="C58" s="173"/>
      <c r="D58" s="173"/>
      <c r="E58" s="122"/>
      <c r="F58" s="51"/>
      <c r="G58" s="51"/>
      <c r="H58" s="154" t="s">
        <v>23</v>
      </c>
      <c r="I58" s="155"/>
      <c r="J58" s="154" t="s">
        <v>24</v>
      </c>
      <c r="K58" s="56"/>
      <c r="L58" s="56"/>
      <c r="M58" s="51"/>
    </row>
    <row r="59" spans="1:13" s="22" customFormat="1" ht="3" customHeight="1" x14ac:dyDescent="0.3">
      <c r="A59" s="20"/>
      <c r="B59" s="122"/>
      <c r="C59" s="122"/>
      <c r="D59" s="122"/>
      <c r="E59" s="122"/>
      <c r="F59" s="51"/>
      <c r="G59" s="51"/>
      <c r="H59" s="49"/>
      <c r="I59" s="51"/>
      <c r="J59" s="49"/>
      <c r="K59" s="56"/>
      <c r="L59" s="56"/>
      <c r="M59" s="51"/>
    </row>
    <row r="60" spans="1:13" s="22" customFormat="1" ht="15.75" x14ac:dyDescent="0.3">
      <c r="A60" s="20"/>
      <c r="B60" s="173" t="s">
        <v>58</v>
      </c>
      <c r="C60" s="173"/>
      <c r="D60" s="173"/>
      <c r="E60" s="122"/>
      <c r="F60" s="51" t="s">
        <v>41</v>
      </c>
      <c r="G60" s="51"/>
      <c r="H60" s="49">
        <v>150</v>
      </c>
      <c r="I60" s="49"/>
      <c r="J60" s="49">
        <v>100</v>
      </c>
      <c r="K60" s="56" t="s">
        <v>4</v>
      </c>
      <c r="L60" s="56" t="s">
        <v>25</v>
      </c>
      <c r="M60" s="51"/>
    </row>
    <row r="61" spans="1:13" s="22" customFormat="1" ht="3" customHeight="1" x14ac:dyDescent="0.3">
      <c r="A61" s="20"/>
      <c r="B61" s="173"/>
      <c r="C61" s="173"/>
      <c r="D61" s="173"/>
      <c r="E61" s="122"/>
      <c r="F61" s="124"/>
      <c r="G61" s="124"/>
      <c r="H61" s="177"/>
      <c r="I61" s="177"/>
      <c r="J61" s="177"/>
      <c r="K61" s="56"/>
      <c r="L61" s="56"/>
      <c r="M61" s="51"/>
    </row>
    <row r="62" spans="1:13" s="22" customFormat="1" ht="27" customHeight="1" x14ac:dyDescent="0.3">
      <c r="A62" s="20"/>
      <c r="B62" s="173" t="s">
        <v>26</v>
      </c>
      <c r="C62" s="173"/>
      <c r="D62" s="173"/>
      <c r="E62" s="122"/>
      <c r="F62" s="139" t="s">
        <v>27</v>
      </c>
      <c r="G62" s="139"/>
      <c r="H62" s="144">
        <v>1</v>
      </c>
      <c r="I62" s="139"/>
      <c r="J62" s="144">
        <v>0.5</v>
      </c>
      <c r="K62" s="56" t="s">
        <v>4</v>
      </c>
      <c r="L62" s="56" t="s">
        <v>28</v>
      </c>
      <c r="M62" s="139"/>
    </row>
    <row r="63" spans="1:13" s="22" customFormat="1" ht="3" customHeight="1" x14ac:dyDescent="0.3">
      <c r="A63" s="20"/>
      <c r="B63" s="173"/>
      <c r="C63" s="173"/>
      <c r="D63" s="173"/>
      <c r="E63" s="122"/>
      <c r="F63" s="139"/>
      <c r="G63" s="139"/>
      <c r="H63" s="144"/>
      <c r="I63" s="40"/>
      <c r="J63" s="144"/>
      <c r="K63" s="144"/>
      <c r="L63" s="153"/>
      <c r="M63" s="124"/>
    </row>
    <row r="64" spans="1:13" s="22" customFormat="1" ht="22.5" customHeight="1" x14ac:dyDescent="0.3">
      <c r="A64" s="20"/>
      <c r="B64" s="173" t="s">
        <v>29</v>
      </c>
      <c r="C64" s="173"/>
      <c r="D64" s="173"/>
      <c r="E64" s="122"/>
      <c r="F64" s="139" t="s">
        <v>30</v>
      </c>
      <c r="G64" s="139"/>
      <c r="H64" s="144">
        <v>1</v>
      </c>
      <c r="I64" s="139"/>
      <c r="J64" s="144">
        <v>0.5</v>
      </c>
      <c r="K64" s="56" t="s">
        <v>4</v>
      </c>
      <c r="L64" s="56" t="s">
        <v>28</v>
      </c>
      <c r="M64" s="40"/>
    </row>
    <row r="65" spans="1:19" s="22" customFormat="1" ht="3" customHeight="1" x14ac:dyDescent="0.3">
      <c r="A65" s="20"/>
      <c r="B65" s="173"/>
      <c r="C65" s="173"/>
      <c r="D65" s="173"/>
      <c r="E65" s="122"/>
      <c r="F65" s="139"/>
      <c r="G65" s="139"/>
      <c r="H65" s="144"/>
      <c r="I65" s="139"/>
      <c r="J65" s="144"/>
      <c r="K65" s="144"/>
      <c r="L65" s="144"/>
      <c r="M65" s="139"/>
    </row>
    <row r="66" spans="1:19" s="22" customFormat="1" ht="27.75" customHeight="1" x14ac:dyDescent="0.3">
      <c r="A66" s="20"/>
      <c r="B66" s="173" t="s">
        <v>32</v>
      </c>
      <c r="C66" s="173"/>
      <c r="D66" s="173"/>
      <c r="E66" s="122"/>
      <c r="F66" s="139" t="s">
        <v>45</v>
      </c>
      <c r="G66" s="139"/>
      <c r="H66" s="144">
        <v>0</v>
      </c>
      <c r="I66" s="139"/>
      <c r="J66" s="144">
        <v>0</v>
      </c>
      <c r="K66" s="56" t="s">
        <v>4</v>
      </c>
      <c r="L66" s="144" t="s">
        <v>19</v>
      </c>
      <c r="M66" s="139"/>
    </row>
    <row r="67" spans="1:19" s="22" customFormat="1" ht="3" customHeight="1" x14ac:dyDescent="0.3">
      <c r="A67" s="20"/>
      <c r="B67" s="124"/>
      <c r="C67" s="124"/>
      <c r="D67" s="124"/>
      <c r="E67" s="124"/>
      <c r="F67" s="139"/>
      <c r="G67" s="139"/>
      <c r="H67" s="139"/>
      <c r="I67" s="139"/>
      <c r="J67" s="139"/>
      <c r="K67" s="144"/>
      <c r="L67" s="144"/>
      <c r="M67" s="139"/>
    </row>
    <row r="68" spans="1:19" s="22" customFormat="1" ht="41.25" customHeight="1" x14ac:dyDescent="0.3">
      <c r="A68" s="20"/>
      <c r="B68" s="177" t="s">
        <v>35</v>
      </c>
      <c r="C68" s="177"/>
      <c r="D68" s="177"/>
      <c r="E68" s="124"/>
      <c r="F68" s="139" t="s">
        <v>39</v>
      </c>
      <c r="G68" s="139"/>
      <c r="H68" s="186" t="str">
        <f>IF(ISNUMBER(Pvap),IF(OR(Pvap&lt;(3158/2),Pvap=(3158/2)),0,1),"??")</f>
        <v>??</v>
      </c>
      <c r="I68" s="187"/>
      <c r="J68" s="188"/>
      <c r="K68" s="144" t="s">
        <v>4</v>
      </c>
      <c r="L68" s="144" t="s">
        <v>37</v>
      </c>
      <c r="M68" s="124" t="s">
        <v>129</v>
      </c>
    </row>
    <row r="69" spans="1:19" s="22" customFormat="1" ht="3" customHeight="1" x14ac:dyDescent="0.3">
      <c r="A69" s="20"/>
      <c r="B69" s="124"/>
      <c r="C69" s="124"/>
      <c r="D69" s="124"/>
      <c r="E69" s="124"/>
      <c r="F69" s="139"/>
      <c r="G69" s="139"/>
      <c r="H69" s="139"/>
      <c r="I69" s="85"/>
      <c r="J69" s="85"/>
      <c r="K69" s="144"/>
      <c r="L69" s="144"/>
      <c r="M69" s="139" t="s">
        <v>38</v>
      </c>
    </row>
    <row r="70" spans="1:19" s="22" customFormat="1" ht="30" customHeight="1" x14ac:dyDescent="0.3">
      <c r="A70" s="20"/>
      <c r="B70" s="177" t="s">
        <v>36</v>
      </c>
      <c r="C70" s="177"/>
      <c r="D70" s="177"/>
      <c r="E70" s="124"/>
      <c r="F70" s="139" t="s">
        <v>40</v>
      </c>
      <c r="G70" s="139"/>
      <c r="H70" s="189" t="str">
        <f>IF(AND(ISNUMBER(Fconc),ISNUMBER(Kow)),POWER((Fconc*POWER(1-Fconc,-1)*Kow+1),-1),"??")</f>
        <v>??</v>
      </c>
      <c r="I70" s="189"/>
      <c r="J70" s="189"/>
      <c r="K70" s="144" t="s">
        <v>4</v>
      </c>
      <c r="L70" s="144" t="s">
        <v>6</v>
      </c>
      <c r="M70" s="139" t="s">
        <v>130</v>
      </c>
    </row>
    <row r="71" spans="1:19" s="22" customFormat="1" x14ac:dyDescent="0.3">
      <c r="A71" s="20"/>
      <c r="B71" s="124"/>
      <c r="C71" s="124"/>
      <c r="D71" s="124"/>
      <c r="E71" s="124"/>
      <c r="F71" s="139"/>
      <c r="G71" s="139"/>
      <c r="H71" s="139"/>
      <c r="I71" s="139"/>
      <c r="J71" s="139"/>
      <c r="K71" s="144"/>
      <c r="L71" s="144"/>
      <c r="M71" s="139"/>
      <c r="N71" s="20"/>
      <c r="O71" s="44"/>
      <c r="P71" s="44"/>
      <c r="Q71" s="20"/>
      <c r="R71" s="20"/>
      <c r="S71" s="20"/>
    </row>
    <row r="72" spans="1:19" s="22" customFormat="1" x14ac:dyDescent="0.3">
      <c r="A72" s="20"/>
      <c r="B72" s="61" t="s">
        <v>147</v>
      </c>
      <c r="C72" s="61"/>
      <c r="D72" s="61"/>
      <c r="E72" s="61"/>
      <c r="F72" s="61"/>
      <c r="G72" s="61"/>
      <c r="H72" s="62"/>
      <c r="I72" s="62"/>
      <c r="J72" s="62"/>
      <c r="K72" s="63"/>
      <c r="L72" s="63"/>
      <c r="M72" s="61"/>
    </row>
    <row r="73" spans="1:19" s="22" customFormat="1" x14ac:dyDescent="0.3">
      <c r="A73" s="20"/>
      <c r="B73" s="166"/>
      <c r="C73" s="166"/>
      <c r="D73" s="166"/>
      <c r="E73" s="166"/>
      <c r="F73" s="166"/>
      <c r="G73" s="166"/>
      <c r="H73" s="167"/>
      <c r="I73" s="167"/>
      <c r="J73" s="167"/>
      <c r="K73" s="168"/>
      <c r="L73" s="168"/>
      <c r="M73" s="166"/>
    </row>
    <row r="74" spans="1:19" s="84" customFormat="1" ht="49.5" x14ac:dyDescent="0.3">
      <c r="A74" s="83"/>
      <c r="B74" s="173"/>
      <c r="C74" s="173"/>
      <c r="D74" s="173"/>
      <c r="E74" s="122"/>
      <c r="F74" s="51"/>
      <c r="G74" s="51"/>
      <c r="H74" s="154" t="s">
        <v>23</v>
      </c>
      <c r="I74" s="155"/>
      <c r="J74" s="154" t="s">
        <v>24</v>
      </c>
      <c r="K74" s="56"/>
      <c r="L74" s="56"/>
      <c r="M74" s="51"/>
    </row>
    <row r="75" spans="1:19" s="22" customFormat="1" ht="3" customHeight="1" x14ac:dyDescent="0.3">
      <c r="A75" s="20"/>
      <c r="B75" s="122"/>
      <c r="C75" s="122"/>
      <c r="D75" s="122"/>
      <c r="E75" s="122"/>
      <c r="F75" s="51"/>
      <c r="G75" s="51"/>
      <c r="H75" s="49"/>
      <c r="I75" s="51"/>
      <c r="J75" s="49"/>
      <c r="K75" s="56"/>
      <c r="L75" s="56"/>
      <c r="M75" s="51"/>
    </row>
    <row r="76" spans="1:19" s="22" customFormat="1" ht="28.5" customHeight="1" x14ac:dyDescent="0.3">
      <c r="A76" s="20"/>
      <c r="B76" s="173" t="s">
        <v>22</v>
      </c>
      <c r="C76" s="173"/>
      <c r="D76" s="173"/>
      <c r="E76" s="122"/>
      <c r="F76" s="85" t="s">
        <v>41</v>
      </c>
      <c r="G76" s="85"/>
      <c r="H76" s="49">
        <v>150</v>
      </c>
      <c r="I76" s="49"/>
      <c r="J76" s="49">
        <v>100</v>
      </c>
      <c r="K76" s="56" t="s">
        <v>4</v>
      </c>
      <c r="L76" s="56" t="s">
        <v>25</v>
      </c>
      <c r="M76" s="51" t="s">
        <v>131</v>
      </c>
    </row>
    <row r="77" spans="1:19" s="22" customFormat="1" ht="3" customHeight="1" x14ac:dyDescent="0.3">
      <c r="A77" s="20"/>
      <c r="B77" s="173"/>
      <c r="C77" s="173"/>
      <c r="D77" s="173"/>
      <c r="E77" s="122"/>
      <c r="F77" s="124"/>
      <c r="G77" s="124"/>
      <c r="H77" s="177"/>
      <c r="I77" s="177"/>
      <c r="J77" s="177"/>
      <c r="K77" s="56"/>
      <c r="L77" s="56"/>
      <c r="M77" s="51"/>
    </row>
    <row r="78" spans="1:19" s="22" customFormat="1" ht="24.75" x14ac:dyDescent="0.3">
      <c r="A78" s="20"/>
      <c r="B78" s="173" t="s">
        <v>26</v>
      </c>
      <c r="C78" s="173"/>
      <c r="D78" s="173"/>
      <c r="E78" s="122"/>
      <c r="F78" s="139" t="s">
        <v>27</v>
      </c>
      <c r="G78" s="139"/>
      <c r="H78" s="144">
        <v>1</v>
      </c>
      <c r="I78" s="139"/>
      <c r="J78" s="144">
        <v>0.5</v>
      </c>
      <c r="K78" s="56" t="s">
        <v>4</v>
      </c>
      <c r="L78" s="56" t="s">
        <v>28</v>
      </c>
      <c r="M78" s="51" t="s">
        <v>131</v>
      </c>
    </row>
    <row r="79" spans="1:19" s="22" customFormat="1" ht="3" customHeight="1" x14ac:dyDescent="0.3">
      <c r="A79" s="20"/>
      <c r="B79" s="173"/>
      <c r="C79" s="173"/>
      <c r="D79" s="173"/>
      <c r="E79" s="122"/>
      <c r="F79" s="139"/>
      <c r="G79" s="139"/>
      <c r="H79" s="144"/>
      <c r="I79" s="40"/>
      <c r="J79" s="144"/>
      <c r="K79" s="144"/>
      <c r="L79" s="153"/>
      <c r="M79" s="124"/>
    </row>
    <row r="80" spans="1:19" s="22" customFormat="1" ht="24.75" x14ac:dyDescent="0.3">
      <c r="A80" s="20"/>
      <c r="B80" s="173" t="s">
        <v>29</v>
      </c>
      <c r="C80" s="173"/>
      <c r="D80" s="173"/>
      <c r="E80" s="122"/>
      <c r="F80" s="139" t="s">
        <v>30</v>
      </c>
      <c r="G80" s="139"/>
      <c r="H80" s="144">
        <v>1</v>
      </c>
      <c r="I80" s="139"/>
      <c r="J80" s="144">
        <v>0.5</v>
      </c>
      <c r="K80" s="56" t="s">
        <v>4</v>
      </c>
      <c r="L80" s="56" t="s">
        <v>28</v>
      </c>
      <c r="M80" s="51" t="s">
        <v>131</v>
      </c>
    </row>
    <row r="81" spans="1:13" s="22" customFormat="1" ht="3" customHeight="1" x14ac:dyDescent="0.3">
      <c r="A81" s="20"/>
      <c r="B81" s="122"/>
      <c r="C81" s="122"/>
      <c r="D81" s="122"/>
      <c r="E81" s="122"/>
      <c r="F81" s="139"/>
      <c r="G81" s="139"/>
      <c r="H81" s="144"/>
      <c r="I81" s="40"/>
      <c r="J81" s="144"/>
      <c r="K81" s="144"/>
      <c r="L81" s="153"/>
      <c r="M81" s="124"/>
    </row>
    <row r="82" spans="1:13" s="22" customFormat="1" ht="27.75" customHeight="1" x14ac:dyDescent="0.3">
      <c r="A82" s="20"/>
      <c r="B82" s="173" t="s">
        <v>32</v>
      </c>
      <c r="C82" s="173"/>
      <c r="D82" s="173"/>
      <c r="E82" s="122"/>
      <c r="F82" s="139" t="s">
        <v>45</v>
      </c>
      <c r="G82" s="139"/>
      <c r="H82" s="144">
        <v>0</v>
      </c>
      <c r="I82" s="139"/>
      <c r="J82" s="144">
        <v>0</v>
      </c>
      <c r="K82" s="56" t="s">
        <v>4</v>
      </c>
      <c r="L82" s="144" t="s">
        <v>19</v>
      </c>
      <c r="M82" s="124" t="s">
        <v>154</v>
      </c>
    </row>
    <row r="83" spans="1:13" s="22" customFormat="1" ht="3" customHeight="1" x14ac:dyDescent="0.3">
      <c r="A83" s="20"/>
      <c r="B83" s="122"/>
      <c r="C83" s="122"/>
      <c r="D83" s="122"/>
      <c r="E83" s="122"/>
      <c r="F83" s="139"/>
      <c r="G83" s="139"/>
      <c r="H83" s="144"/>
      <c r="I83" s="139"/>
      <c r="J83" s="144"/>
      <c r="K83" s="56"/>
      <c r="L83" s="144"/>
      <c r="M83" s="124"/>
    </row>
    <row r="84" spans="1:13" s="22" customFormat="1" ht="48.75" customHeight="1" x14ac:dyDescent="0.3">
      <c r="A84" s="20"/>
      <c r="B84" s="173" t="s">
        <v>79</v>
      </c>
      <c r="C84" s="173"/>
      <c r="D84" s="173"/>
      <c r="E84" s="122"/>
      <c r="F84" s="139" t="s">
        <v>48</v>
      </c>
      <c r="G84" s="139"/>
      <c r="H84" s="144">
        <v>0</v>
      </c>
      <c r="I84" s="139"/>
      <c r="J84" s="144">
        <v>0</v>
      </c>
      <c r="K84" s="56" t="s">
        <v>4</v>
      </c>
      <c r="L84" s="144" t="s">
        <v>19</v>
      </c>
      <c r="M84" s="124" t="s">
        <v>153</v>
      </c>
    </row>
    <row r="85" spans="1:13" s="22" customFormat="1" ht="12.75" thickBot="1" x14ac:dyDescent="0.35">
      <c r="A85" s="20"/>
      <c r="B85" s="122"/>
      <c r="C85" s="122"/>
      <c r="D85" s="122"/>
      <c r="E85" s="122"/>
      <c r="F85" s="139"/>
      <c r="G85" s="139"/>
      <c r="H85" s="144"/>
      <c r="I85" s="139"/>
      <c r="J85" s="144"/>
      <c r="K85" s="56"/>
      <c r="L85" s="144"/>
      <c r="M85" s="124"/>
    </row>
    <row r="86" spans="1:13" s="22" customFormat="1" x14ac:dyDescent="0.3">
      <c r="A86" s="20"/>
      <c r="B86" s="195" t="s">
        <v>80</v>
      </c>
      <c r="C86" s="196"/>
      <c r="D86" s="196"/>
      <c r="E86" s="164"/>
      <c r="F86" s="147"/>
      <c r="G86" s="147"/>
      <c r="H86" s="156"/>
      <c r="I86" s="147"/>
      <c r="J86" s="156"/>
      <c r="K86" s="104"/>
      <c r="L86" s="156"/>
      <c r="M86" s="148"/>
    </row>
    <row r="87" spans="1:13" s="22" customFormat="1" x14ac:dyDescent="0.3">
      <c r="A87" s="20"/>
      <c r="B87" s="205" t="s">
        <v>148</v>
      </c>
      <c r="C87" s="206"/>
      <c r="D87" s="206"/>
      <c r="E87" s="206"/>
      <c r="F87" s="206"/>
      <c r="G87" s="206"/>
      <c r="H87" s="206"/>
      <c r="I87" s="206"/>
      <c r="J87" s="206"/>
      <c r="K87" s="206"/>
      <c r="L87" s="206"/>
      <c r="M87" s="207"/>
    </row>
    <row r="88" spans="1:13" s="22" customFormat="1" x14ac:dyDescent="0.3">
      <c r="A88" s="20"/>
      <c r="B88" s="137"/>
      <c r="C88" s="114"/>
      <c r="D88" s="114"/>
      <c r="E88" s="135"/>
      <c r="F88" s="139"/>
      <c r="G88" s="139"/>
      <c r="H88" s="144"/>
      <c r="I88" s="139"/>
      <c r="J88" s="144"/>
      <c r="K88" s="56"/>
      <c r="L88" s="144"/>
      <c r="M88" s="149"/>
    </row>
    <row r="89" spans="1:13" s="22" customFormat="1" x14ac:dyDescent="0.3">
      <c r="A89" s="20"/>
      <c r="B89" s="165" t="s">
        <v>50</v>
      </c>
      <c r="C89" s="114"/>
      <c r="D89" s="114"/>
      <c r="E89" s="135"/>
      <c r="F89" s="139"/>
      <c r="G89" s="139"/>
      <c r="H89" s="144"/>
      <c r="I89" s="139"/>
      <c r="J89" s="144"/>
      <c r="K89" s="56"/>
      <c r="L89" s="144"/>
      <c r="M89" s="149"/>
    </row>
    <row r="90" spans="1:13" s="22" customFormat="1" x14ac:dyDescent="0.3">
      <c r="A90" s="20"/>
      <c r="B90" s="136" t="s">
        <v>116</v>
      </c>
      <c r="C90" s="130"/>
      <c r="D90" s="162"/>
      <c r="E90" s="135"/>
      <c r="F90" s="139"/>
      <c r="G90" s="139"/>
      <c r="H90" s="144"/>
      <c r="I90" s="139"/>
      <c r="J90" s="144"/>
      <c r="K90" s="56"/>
      <c r="L90" s="144"/>
      <c r="M90" s="149"/>
    </row>
    <row r="91" spans="1:13" s="22" customFormat="1" ht="3" customHeight="1" x14ac:dyDescent="0.3">
      <c r="A91" s="20"/>
      <c r="B91" s="136"/>
      <c r="C91" s="130"/>
      <c r="D91" s="162"/>
      <c r="E91" s="135"/>
      <c r="F91" s="139"/>
      <c r="G91" s="139"/>
      <c r="H91" s="144"/>
      <c r="I91" s="139"/>
      <c r="J91" s="144"/>
      <c r="K91" s="56"/>
      <c r="L91" s="144"/>
      <c r="M91" s="149"/>
    </row>
    <row r="92" spans="1:13" s="22" customFormat="1" ht="15.4" x14ac:dyDescent="0.3">
      <c r="A92" s="20"/>
      <c r="B92" s="161" t="s">
        <v>118</v>
      </c>
      <c r="C92" s="162" t="s">
        <v>114</v>
      </c>
      <c r="D92" s="142"/>
      <c r="E92" s="135"/>
      <c r="F92" s="139" t="s">
        <v>115</v>
      </c>
      <c r="G92" s="139"/>
      <c r="H92" s="193" t="str">
        <f>IF(ISNUMBER(DT50_),LN(2)/DT50_,"??")</f>
        <v>??</v>
      </c>
      <c r="I92" s="193"/>
      <c r="J92" s="193"/>
      <c r="K92" s="56" t="s">
        <v>97</v>
      </c>
      <c r="L92" s="144" t="s">
        <v>6</v>
      </c>
      <c r="M92" s="149"/>
    </row>
    <row r="93" spans="1:13" s="22" customFormat="1" ht="3" customHeight="1" x14ac:dyDescent="0.3">
      <c r="A93" s="20"/>
      <c r="B93" s="161"/>
      <c r="C93" s="162"/>
      <c r="D93" s="162"/>
      <c r="E93" s="162"/>
      <c r="F93" s="139"/>
      <c r="G93" s="139"/>
      <c r="H93" s="144"/>
      <c r="I93" s="144"/>
      <c r="J93" s="144"/>
      <c r="K93" s="56"/>
      <c r="L93" s="144"/>
      <c r="M93" s="149"/>
    </row>
    <row r="94" spans="1:13" s="22" customFormat="1" ht="15.4" x14ac:dyDescent="0.3">
      <c r="A94" s="20"/>
      <c r="B94" s="161" t="s">
        <v>117</v>
      </c>
      <c r="C94" s="114"/>
      <c r="D94" s="114"/>
      <c r="E94" s="162"/>
      <c r="F94" s="139" t="s">
        <v>51</v>
      </c>
      <c r="G94" s="139"/>
      <c r="H94" s="182"/>
      <c r="I94" s="183"/>
      <c r="J94" s="184"/>
      <c r="K94" s="56" t="s">
        <v>97</v>
      </c>
      <c r="L94" s="144" t="s">
        <v>16</v>
      </c>
      <c r="M94" s="149"/>
    </row>
    <row r="95" spans="1:13" s="22" customFormat="1" x14ac:dyDescent="0.3">
      <c r="A95" s="20"/>
      <c r="B95" s="161"/>
      <c r="C95" s="162"/>
      <c r="D95" s="162"/>
      <c r="E95" s="162"/>
      <c r="F95" s="139"/>
      <c r="G95" s="139"/>
      <c r="H95" s="144"/>
      <c r="I95" s="144"/>
      <c r="J95" s="144"/>
      <c r="K95" s="56"/>
      <c r="L95" s="144"/>
      <c r="M95" s="149"/>
    </row>
    <row r="96" spans="1:13" s="22" customFormat="1" ht="37.5" customHeight="1" x14ac:dyDescent="0.3">
      <c r="A96" s="20"/>
      <c r="B96" s="190" t="s">
        <v>95</v>
      </c>
      <c r="C96" s="191"/>
      <c r="D96" s="191"/>
      <c r="E96" s="162"/>
      <c r="F96" s="139" t="s">
        <v>52</v>
      </c>
      <c r="G96" s="139"/>
      <c r="H96" s="142"/>
      <c r="I96" s="143"/>
      <c r="J96" s="142"/>
      <c r="K96" s="56" t="s">
        <v>53</v>
      </c>
      <c r="L96" s="144" t="s">
        <v>16</v>
      </c>
      <c r="M96" s="149"/>
    </row>
    <row r="97" spans="1:19" s="22" customFormat="1" ht="3" customHeight="1" x14ac:dyDescent="0.3">
      <c r="A97" s="20"/>
      <c r="B97" s="161"/>
      <c r="C97" s="162"/>
      <c r="D97" s="162"/>
      <c r="E97" s="162"/>
      <c r="F97" s="139"/>
      <c r="G97" s="139"/>
      <c r="H97" s="144"/>
      <c r="I97" s="139"/>
      <c r="J97" s="144"/>
      <c r="K97" s="56"/>
      <c r="L97" s="144"/>
      <c r="M97" s="149"/>
    </row>
    <row r="98" spans="1:19" s="22" customFormat="1" ht="40.15" x14ac:dyDescent="0.3">
      <c r="A98" s="20"/>
      <c r="B98" s="190" t="s">
        <v>47</v>
      </c>
      <c r="C98" s="191"/>
      <c r="D98" s="191"/>
      <c r="E98" s="162"/>
      <c r="F98" s="139" t="s">
        <v>48</v>
      </c>
      <c r="G98" s="139"/>
      <c r="H98" s="163" t="str">
        <f>IF(AND(ISNUMBER(Kdeg_calc),ISNUMBER(t_user_T2)),1-EXP(-Kdeg_calc*t_user_T2),IF(AND(ISNUMBER(kdeg),ISNUMBER(t_user_T2)),1-EXP(-kdeg*t_user_T2),"??"))</f>
        <v>??</v>
      </c>
      <c r="I98" s="139"/>
      <c r="J98" s="163" t="str">
        <f>IF(AND(ISNUMBER(Kdeg_calc),ISNUMBER(t_extwaste_T2)),1-EXP(-Kdeg_calc*t_extwaste_T2),IF(AND(ISNUMBER(kdeg),ISNUMBER(t_extwaste_T2)),1-EXP(-kdeg*t_extwaste_T2),"??"))</f>
        <v>??</v>
      </c>
      <c r="K98" s="56" t="s">
        <v>4</v>
      </c>
      <c r="L98" s="144" t="s">
        <v>6</v>
      </c>
      <c r="M98" s="149" t="s">
        <v>132</v>
      </c>
    </row>
    <row r="99" spans="1:19" s="22" customFormat="1" ht="3" customHeight="1" thickBot="1" x14ac:dyDescent="0.35">
      <c r="A99" s="20"/>
      <c r="B99" s="105"/>
      <c r="C99" s="108"/>
      <c r="D99" s="108"/>
      <c r="E99" s="108"/>
      <c r="F99" s="151"/>
      <c r="G99" s="151"/>
      <c r="H99" s="151"/>
      <c r="I99" s="151"/>
      <c r="J99" s="151"/>
      <c r="K99" s="107"/>
      <c r="L99" s="157"/>
      <c r="M99" s="152"/>
    </row>
    <row r="100" spans="1:19" s="22" customFormat="1" x14ac:dyDescent="0.3">
      <c r="A100" s="20"/>
      <c r="B100" s="124"/>
      <c r="C100" s="124"/>
      <c r="D100" s="124"/>
      <c r="E100" s="124"/>
      <c r="F100" s="139"/>
      <c r="G100" s="139"/>
      <c r="H100" s="139"/>
      <c r="I100" s="139"/>
      <c r="J100" s="139"/>
      <c r="K100" s="144"/>
      <c r="L100" s="153"/>
      <c r="M100" s="139"/>
    </row>
    <row r="101" spans="1:19" s="22" customFormat="1" ht="38.25" customHeight="1" x14ac:dyDescent="0.3">
      <c r="A101" s="20"/>
      <c r="B101" s="177" t="s">
        <v>35</v>
      </c>
      <c r="C101" s="177"/>
      <c r="D101" s="177"/>
      <c r="E101" s="124"/>
      <c r="F101" s="139" t="s">
        <v>39</v>
      </c>
      <c r="G101" s="139"/>
      <c r="H101" s="142"/>
      <c r="I101" s="143"/>
      <c r="J101" s="142"/>
      <c r="K101" s="144" t="s">
        <v>4</v>
      </c>
      <c r="L101" s="144" t="s">
        <v>16</v>
      </c>
      <c r="M101" s="124" t="s">
        <v>133</v>
      </c>
    </row>
    <row r="102" spans="1:19" s="22" customFormat="1" ht="3" customHeight="1" x14ac:dyDescent="0.3">
      <c r="A102" s="20"/>
      <c r="B102" s="124"/>
      <c r="C102" s="124"/>
      <c r="D102" s="124"/>
      <c r="E102" s="124"/>
      <c r="F102" s="139"/>
      <c r="G102" s="139"/>
      <c r="H102" s="144"/>
      <c r="I102" s="144"/>
      <c r="J102" s="144"/>
      <c r="K102" s="144"/>
      <c r="L102" s="144"/>
      <c r="M102" s="139" t="s">
        <v>38</v>
      </c>
    </row>
    <row r="103" spans="1:19" s="22" customFormat="1" ht="55.05" customHeight="1" x14ac:dyDescent="0.3">
      <c r="A103" s="20"/>
      <c r="B103" s="177" t="s">
        <v>36</v>
      </c>
      <c r="C103" s="177"/>
      <c r="D103" s="177"/>
      <c r="E103" s="124"/>
      <c r="F103" s="139" t="s">
        <v>40</v>
      </c>
      <c r="G103" s="139"/>
      <c r="H103" s="142"/>
      <c r="I103" s="143"/>
      <c r="J103" s="142"/>
      <c r="K103" s="144" t="s">
        <v>4</v>
      </c>
      <c r="L103" s="144" t="s">
        <v>6</v>
      </c>
      <c r="M103" s="124" t="s">
        <v>152</v>
      </c>
    </row>
    <row r="104" spans="1:19" s="22" customFormat="1" x14ac:dyDescent="0.3">
      <c r="A104" s="20"/>
      <c r="B104" s="177"/>
      <c r="C104" s="177"/>
      <c r="D104" s="177"/>
      <c r="E104" s="124"/>
      <c r="F104" s="139"/>
      <c r="G104" s="139"/>
      <c r="H104" s="139"/>
      <c r="I104" s="139"/>
      <c r="J104" s="139"/>
      <c r="K104" s="144"/>
      <c r="L104" s="144"/>
      <c r="M104" s="139"/>
      <c r="N104" s="20"/>
      <c r="O104" s="44"/>
      <c r="P104" s="44"/>
      <c r="Q104" s="20"/>
      <c r="R104" s="20"/>
      <c r="S104" s="20"/>
    </row>
    <row r="105" spans="1:19" s="22" customFormat="1" x14ac:dyDescent="0.3">
      <c r="A105" s="20"/>
      <c r="B105" s="158" t="s">
        <v>42</v>
      </c>
      <c r="C105" s="158"/>
      <c r="D105" s="159"/>
      <c r="E105" s="159"/>
      <c r="F105" s="37"/>
      <c r="G105" s="37"/>
      <c r="H105" s="37"/>
      <c r="I105" s="37"/>
      <c r="J105" s="37"/>
      <c r="K105" s="37"/>
      <c r="L105" s="37"/>
      <c r="M105" s="38"/>
      <c r="N105" s="20"/>
      <c r="O105" s="44"/>
      <c r="P105" s="44"/>
      <c r="Q105" s="20"/>
      <c r="R105" s="20"/>
      <c r="S105" s="20"/>
    </row>
    <row r="106" spans="1:19" s="22" customFormat="1" x14ac:dyDescent="0.3">
      <c r="A106" s="20"/>
      <c r="B106" s="124"/>
      <c r="C106" s="124"/>
      <c r="D106" s="124"/>
      <c r="E106" s="124"/>
      <c r="F106" s="139"/>
      <c r="G106" s="139"/>
      <c r="H106" s="139"/>
      <c r="I106" s="139"/>
      <c r="J106" s="139"/>
      <c r="K106" s="144"/>
      <c r="L106" s="144"/>
      <c r="M106" s="139"/>
      <c r="N106" s="20"/>
      <c r="O106" s="44"/>
      <c r="P106" s="44"/>
      <c r="Q106" s="20"/>
      <c r="R106" s="20"/>
      <c r="S106" s="20"/>
    </row>
    <row r="107" spans="1:19" s="22" customFormat="1" ht="13.9" x14ac:dyDescent="0.3">
      <c r="A107" s="20"/>
      <c r="B107" s="39" t="s">
        <v>1</v>
      </c>
      <c r="C107" s="39"/>
      <c r="D107" s="126"/>
      <c r="E107" s="126"/>
      <c r="F107" s="40" t="s">
        <v>3</v>
      </c>
      <c r="G107" s="40"/>
      <c r="H107" s="185" t="s">
        <v>5</v>
      </c>
      <c r="I107" s="185"/>
      <c r="J107" s="185"/>
      <c r="K107" s="126" t="s">
        <v>2</v>
      </c>
      <c r="L107" s="126" t="s">
        <v>9</v>
      </c>
      <c r="M107" s="40" t="s">
        <v>15</v>
      </c>
    </row>
    <row r="108" spans="1:19" s="22" customFormat="1" x14ac:dyDescent="0.3">
      <c r="A108" s="20"/>
      <c r="B108" s="39"/>
      <c r="C108" s="39"/>
      <c r="D108" s="126"/>
      <c r="E108" s="126"/>
      <c r="F108" s="40"/>
      <c r="G108" s="40"/>
      <c r="H108" s="126"/>
      <c r="I108" s="126"/>
      <c r="J108" s="126"/>
      <c r="K108" s="126"/>
      <c r="L108" s="126"/>
      <c r="M108" s="40"/>
    </row>
    <row r="109" spans="1:19" s="22" customFormat="1" x14ac:dyDescent="0.3">
      <c r="A109" s="20"/>
      <c r="B109" s="61" t="s">
        <v>44</v>
      </c>
      <c r="C109" s="61"/>
      <c r="D109" s="61"/>
      <c r="E109" s="61"/>
      <c r="F109" s="61"/>
      <c r="G109" s="61"/>
      <c r="H109" s="62"/>
      <c r="I109" s="62"/>
      <c r="J109" s="62"/>
      <c r="K109" s="63"/>
      <c r="L109" s="63"/>
      <c r="M109" s="61"/>
    </row>
    <row r="110" spans="1:19" s="84" customFormat="1" ht="49.5" x14ac:dyDescent="0.3">
      <c r="A110" s="83"/>
      <c r="B110" s="173"/>
      <c r="C110" s="173"/>
      <c r="D110" s="173"/>
      <c r="E110" s="122"/>
      <c r="F110" s="51"/>
      <c r="G110" s="51"/>
      <c r="H110" s="154" t="s">
        <v>23</v>
      </c>
      <c r="I110" s="155"/>
      <c r="J110" s="154" t="s">
        <v>24</v>
      </c>
      <c r="K110" s="56"/>
      <c r="L110" s="134"/>
      <c r="M110" s="51"/>
    </row>
    <row r="111" spans="1:19" s="22" customFormat="1" ht="3" customHeight="1" x14ac:dyDescent="0.3">
      <c r="A111" s="20"/>
      <c r="B111" s="122"/>
      <c r="C111" s="122"/>
      <c r="D111" s="122"/>
      <c r="E111" s="122"/>
      <c r="F111" s="51"/>
      <c r="G111" s="51"/>
      <c r="H111" s="49"/>
      <c r="I111" s="51"/>
      <c r="J111" s="49"/>
      <c r="K111" s="56"/>
      <c r="L111" s="56"/>
      <c r="M111" s="51"/>
    </row>
    <row r="112" spans="1:19" s="22" customFormat="1" ht="30" customHeight="1" x14ac:dyDescent="0.3">
      <c r="A112" s="20"/>
      <c r="B112" s="177" t="s">
        <v>77</v>
      </c>
      <c r="C112" s="177"/>
      <c r="D112" s="177"/>
      <c r="E112" s="124"/>
      <c r="F112" s="139" t="s">
        <v>43</v>
      </c>
      <c r="G112" s="139"/>
      <c r="H112" s="160" t="str">
        <f>IF(AND(ISNUMBER(C_biocide),ISNUMBER(Fsplit_evap),(F26="Cbiocide,conc"),ISNUMBER(Fconc)),C_biocide*Fconc*POWER(Dcompany_STP_user,-1)*Fform_user*Fsplit_evap*(1-Felim_user_T1)*Fmwf_user*1000,IF(AND(ISNUMBER(C_biocide),ISNUMBER(Fsplit_evap),(F26="Cbiocide,dil")),C_biocide*POWER(Dcompany_STP_user,-1)*Fform_user*Fsplit_evap*(1-Felim_user_T1)*Fmwf_user*1000,"??"))</f>
        <v>??</v>
      </c>
      <c r="I112" s="144"/>
      <c r="J112" s="160" t="str">
        <f>IF(AND(ISNUMBER(C_biocide),ISNUMBER(Fsplit_evap),(F26="Cbiocide,conc"),ISNUMBER(Fconc)),C_biocide*Fconc*POWER(Dcompany_STP_extwaste,-1)*Fform_extwaste*Fsplit_evap*(1-Felim_extwaste_T1)*Fmwf_extwaste*1000,IF(AND(ISNUMBER(C_biocide),ISNUMBER(Fsplit_evap),(F26="Cbiocide,dil")),C_biocide*POWER(Dcompany_STP_extwaste,-1)*Fform_extwaste*Fsplit_evap*(1-Felim_extwaste_T1)*Fmwf_extwaste*1000,"??"))</f>
        <v>??</v>
      </c>
      <c r="K112" s="56" t="s">
        <v>138</v>
      </c>
      <c r="L112" s="144" t="s">
        <v>6</v>
      </c>
      <c r="M112" s="124" t="s">
        <v>137</v>
      </c>
      <c r="N112" s="20"/>
      <c r="O112" s="44"/>
      <c r="P112" s="44"/>
      <c r="Q112" s="20"/>
      <c r="R112" s="20"/>
      <c r="S112" s="20"/>
    </row>
    <row r="113" spans="1:19" s="48" customFormat="1" ht="3" customHeight="1" x14ac:dyDescent="0.3">
      <c r="A113" s="26"/>
      <c r="B113" s="177"/>
      <c r="C113" s="177"/>
      <c r="D113" s="177"/>
      <c r="E113" s="124"/>
      <c r="F113" s="139"/>
      <c r="G113" s="139"/>
      <c r="H113" s="144"/>
      <c r="I113" s="144"/>
      <c r="J113" s="144"/>
      <c r="K113" s="144"/>
      <c r="L113" s="144"/>
      <c r="M113" s="139"/>
      <c r="N113" s="26"/>
      <c r="O113" s="44"/>
      <c r="P113" s="44"/>
      <c r="Q113" s="26"/>
      <c r="R113" s="26"/>
      <c r="S113" s="26"/>
    </row>
    <row r="114" spans="1:19" s="22" customFormat="1" ht="30" customHeight="1" x14ac:dyDescent="0.3">
      <c r="A114" s="20"/>
      <c r="B114" s="177" t="s">
        <v>78</v>
      </c>
      <c r="C114" s="177"/>
      <c r="D114" s="177"/>
      <c r="E114" s="124"/>
      <c r="F114" s="139" t="s">
        <v>43</v>
      </c>
      <c r="G114" s="139"/>
      <c r="H114" s="160" t="str">
        <f>IF(AND(ISNUMBER(C_biocide),ISNUMBER(Fsplit_Kow),(F26="Cbiocide,conc"),ISNUMBER(Fconc)),C_biocide*Fconc*POWER(Dcompany_STP_user,-1)*Fform_user*Fsplit_Kow*(1-Felim_user_T1)*Fmwf_user*1000,IF(AND(ISNUMBER(C_biocide),ISNUMBER(Fsplit_Kow),(F26="Cbiocide,dil")),C_biocide*POWER(Dcompany_STP_user,-1)*Fform_user*Fsplit_Kow*(1-Felim_user_T1)*Fmwf_user*1000,"??"))</f>
        <v>??</v>
      </c>
      <c r="I114" s="144"/>
      <c r="J114" s="160" t="str">
        <f>IF(AND(ISNUMBER(C_biocide),ISNUMBER(Fsplit_Kow),(F26="Cbiocide,conc"),ISNUMBER(Fconc)),C_biocide*Fconc*POWER(Dcompany_STP_extwaste,-1)*Fform_extwaste*Fsplit_Kow*(1-Felim_extwaste_T1)*Fmwf_extwaste*1000,IF(AND(ISNUMBER(C_biocide),ISNUMBER(Fsplit_Kow),(F26="Cbiocide,dil")),C_biocide*POWER(Dcompany_STP_extwaste,-1)*Fform_extwaste*Fsplit_Kow*(1-Felim_extwaste_T1)*Fmwf_extwaste*1000,"??"))</f>
        <v>??</v>
      </c>
      <c r="K114" s="56" t="s">
        <v>138</v>
      </c>
      <c r="L114" s="144" t="s">
        <v>6</v>
      </c>
      <c r="M114" s="124" t="s">
        <v>139</v>
      </c>
      <c r="N114" s="20"/>
      <c r="O114" s="44"/>
      <c r="P114" s="44"/>
      <c r="Q114" s="20"/>
      <c r="R114" s="20"/>
      <c r="S114" s="20"/>
    </row>
    <row r="115" spans="1:19" s="48" customFormat="1" x14ac:dyDescent="0.3">
      <c r="A115" s="26"/>
      <c r="B115" s="124"/>
      <c r="C115" s="124"/>
      <c r="D115" s="124"/>
      <c r="E115" s="124"/>
      <c r="F115" s="139"/>
      <c r="G115" s="139"/>
      <c r="H115" s="139"/>
      <c r="I115" s="139"/>
      <c r="J115" s="139"/>
      <c r="K115" s="144"/>
      <c r="L115" s="144"/>
      <c r="M115" s="139"/>
      <c r="N115" s="26"/>
      <c r="O115" s="44"/>
      <c r="P115" s="44"/>
      <c r="Q115" s="26"/>
      <c r="R115" s="26"/>
      <c r="S115" s="26"/>
    </row>
    <row r="116" spans="1:19" s="22" customFormat="1" x14ac:dyDescent="0.3">
      <c r="A116" s="20"/>
      <c r="B116" s="61" t="s">
        <v>147</v>
      </c>
      <c r="C116" s="61"/>
      <c r="D116" s="61"/>
      <c r="E116" s="61"/>
      <c r="F116" s="61"/>
      <c r="G116" s="61"/>
      <c r="H116" s="62"/>
      <c r="I116" s="62"/>
      <c r="J116" s="62"/>
      <c r="K116" s="63"/>
      <c r="L116" s="63"/>
      <c r="M116" s="61"/>
    </row>
    <row r="117" spans="1:19" s="84" customFormat="1" ht="49.5" x14ac:dyDescent="0.3">
      <c r="A117" s="83"/>
      <c r="B117" s="173"/>
      <c r="C117" s="173"/>
      <c r="D117" s="173"/>
      <c r="E117" s="122"/>
      <c r="F117" s="51"/>
      <c r="G117" s="51"/>
      <c r="H117" s="154" t="s">
        <v>23</v>
      </c>
      <c r="I117" s="155"/>
      <c r="J117" s="154" t="s">
        <v>24</v>
      </c>
      <c r="K117" s="56"/>
      <c r="L117" s="56"/>
      <c r="M117" s="51"/>
    </row>
    <row r="118" spans="1:19" s="22" customFormat="1" ht="3" customHeight="1" x14ac:dyDescent="0.3">
      <c r="A118" s="20"/>
      <c r="B118" s="122"/>
      <c r="C118" s="122"/>
      <c r="D118" s="122"/>
      <c r="E118" s="122"/>
      <c r="F118" s="51"/>
      <c r="G118" s="51"/>
      <c r="H118" s="49"/>
      <c r="I118" s="51"/>
      <c r="J118" s="49"/>
      <c r="K118" s="56"/>
      <c r="L118" s="56"/>
      <c r="M118" s="51"/>
    </row>
    <row r="119" spans="1:19" s="22" customFormat="1" ht="42.75" customHeight="1" x14ac:dyDescent="0.3">
      <c r="A119" s="20"/>
      <c r="B119" s="177" t="s">
        <v>77</v>
      </c>
      <c r="C119" s="177"/>
      <c r="D119" s="177"/>
      <c r="E119" s="124"/>
      <c r="F119" s="139" t="s">
        <v>43</v>
      </c>
      <c r="G119" s="139"/>
      <c r="H119" s="160" t="str">
        <f>IF(AND(ISNUMBER(C_biocide),ISNUMBER(Fsplit_evap_user_T2),(F26="Cbiocide,conc"),ISNUMBER(Fconc)),C_biocide*Fconc*POWER(Dcompany_STP_user_T2,-1)*Fform_user_T2*Fsplit_evap_user_T2*(1-Felim_user_T2)*(1-Felim_storage_user_T2)*Fmwf_user_T2*1000,IF(AND(ISNUMBER(C_biocide),ISNUMBER(Fsplit_evap_user_T2),(F26="Cbiocide,dil")),C_biocide*POWER(Dcompany_STP_user_T2,-1)*Fform_user_T2*Fsplit_evap_user_T2*(1-Felim_user_T2)*(1-Felim_storage_user_T2)*Fmwf_user_T2*1000,"??"))</f>
        <v>??</v>
      </c>
      <c r="I119" s="144"/>
      <c r="J119" s="160" t="str">
        <f>IF(AND(ISNUMBER(C_biocide),ISNUMBER(Fsplit_evap_extwaste_T2),(F26="Cbiocide,conc"),ISNUMBER(Fconc)),C_biocide*Fconc*POWER(Dcompany_STP_extwaste_T2,-1)*Fform_extwaste_T2*Fsplit_evap_extwaste_T2*(1-Felim_extwaste_T2)*(1-Felim_storage_extwaste_T2)*Fmwf_extwaste_T2*1000,IF(AND(ISNUMBER(C_biocide),ISNUMBER(Fsplit_evap_extwaste_T2),(F26="Cbiocide,dil")),C_biocide*POWER(Dcompany_STP_extwaste_T2,-1)*Fform_extwaste_T2*Fsplit_evap_extwaste_T2*(1-Felim_extwaste_T2)*(1-Felim_storage_extwaste_T2)*Fmwf_extwaste_T2*1000,"??"))</f>
        <v>??</v>
      </c>
      <c r="K119" s="56" t="s">
        <v>138</v>
      </c>
      <c r="L119" s="144" t="s">
        <v>6</v>
      </c>
      <c r="M119" s="124" t="s">
        <v>140</v>
      </c>
      <c r="N119" s="20"/>
      <c r="O119" s="44"/>
      <c r="P119" s="44"/>
      <c r="Q119" s="20"/>
      <c r="R119" s="20"/>
      <c r="S119" s="20"/>
    </row>
    <row r="120" spans="1:19" s="48" customFormat="1" ht="3" customHeight="1" x14ac:dyDescent="0.3">
      <c r="A120" s="26"/>
      <c r="B120" s="177"/>
      <c r="C120" s="177"/>
      <c r="D120" s="177"/>
      <c r="E120" s="124"/>
      <c r="F120" s="139"/>
      <c r="G120" s="139"/>
      <c r="H120" s="144"/>
      <c r="I120" s="144"/>
      <c r="J120" s="144"/>
      <c r="K120" s="144"/>
      <c r="L120" s="144"/>
      <c r="M120" s="139"/>
      <c r="N120" s="26"/>
      <c r="O120" s="44"/>
      <c r="P120" s="44"/>
      <c r="Q120" s="26"/>
      <c r="R120" s="26"/>
      <c r="S120" s="26"/>
    </row>
    <row r="121" spans="1:19" s="22" customFormat="1" ht="30.75" customHeight="1" x14ac:dyDescent="0.3">
      <c r="A121" s="20"/>
      <c r="B121" s="177" t="s">
        <v>78</v>
      </c>
      <c r="C121" s="177"/>
      <c r="D121" s="177"/>
      <c r="E121" s="124"/>
      <c r="F121" s="139" t="s">
        <v>43</v>
      </c>
      <c r="G121" s="139"/>
      <c r="H121" s="160" t="str">
        <f>IF(AND(ISNUMBER(C_biocide),ISNUMBER(Fsplit_Kow_user_T2),(F26="Cbiocide,conc"),ISNUMBER(Fconc)),C_biocide*Fconc*POWER(Dcompany_STP_user_T2,-1)*Fform_user_T2*Fsplit_Kow_user_T2*(1-Felim_user_T2)*(1-Felim_storage_user_T2)*Fmwf_user_T2*1000,IF(AND(ISNUMBER(C_biocide),ISNUMBER(Fsplit_Kow_user_T2),(F26="Cbiocide,dil")),C_biocide*POWER(Dcompany_STP_user_T2,-1)*Fform_user_T2*Fsplit_Kow_user_T2*(1-Felim_user_T2)*(1-Felim_storage_user_T2)*Fmwf_user_T2*1000,"??"))</f>
        <v>??</v>
      </c>
      <c r="I121" s="144"/>
      <c r="J121" s="160" t="str">
        <f>IF(AND(ISNUMBER(C_biocide),ISNUMBER(Fsplit_Kow_extwaste_T2),(F26="Cbiocide,conc"),ISNUMBER(Fconc)),C_biocide*Fconc*POWER(Dcompany_STP_extwaste_T2,-1)*Fform_extwaste_T2*Fsplit_Kow_extwaste_T2*(1-Felim_extwaste_T2)*(1-Felim_storage_extwaste_T2)*Fmwf_extwaste_T2*1000,IF(AND(ISNUMBER(C_biocide),ISNUMBER(Fsplit_Kow_extwaste_T2),(F26="Cbiocide,dil")),C_biocide*POWER(Dcompany_STP_extwaste_T2,-1)*Fform_extwaste_T2*Fsplit_Kow_extwaste_T2*(1-Felim_extwaste_T2)*(1-Felim_storage_extwaste_T2)*Fmwf_extwaste_T2*1000,"??"))</f>
        <v>??</v>
      </c>
      <c r="K121" s="56" t="s">
        <v>138</v>
      </c>
      <c r="L121" s="144" t="s">
        <v>6</v>
      </c>
      <c r="M121" s="124" t="s">
        <v>141</v>
      </c>
      <c r="N121" s="20"/>
      <c r="O121" s="44"/>
      <c r="P121" s="44"/>
      <c r="Q121" s="20"/>
      <c r="R121" s="20"/>
      <c r="S121" s="20"/>
    </row>
    <row r="122" spans="1:19" s="48" customFormat="1" x14ac:dyDescent="0.3">
      <c r="A122" s="26"/>
      <c r="B122" s="124"/>
      <c r="C122" s="124"/>
      <c r="D122" s="124"/>
      <c r="E122" s="124"/>
      <c r="F122" s="139"/>
      <c r="G122" s="139"/>
      <c r="H122" s="139"/>
      <c r="I122" s="139"/>
      <c r="J122" s="139"/>
      <c r="K122" s="144"/>
      <c r="L122" s="144"/>
      <c r="M122" s="139"/>
      <c r="N122" s="26"/>
      <c r="O122" s="44"/>
      <c r="P122" s="44"/>
      <c r="Q122" s="26"/>
      <c r="R122" s="26"/>
      <c r="S122" s="26"/>
    </row>
    <row r="123" spans="1:19" s="48" customFormat="1" x14ac:dyDescent="0.3">
      <c r="A123" s="26"/>
      <c r="B123" s="57"/>
      <c r="C123" s="125"/>
      <c r="D123" s="57"/>
      <c r="E123" s="58"/>
      <c r="F123" s="31"/>
      <c r="G123" s="31"/>
      <c r="H123" s="31"/>
      <c r="I123" s="31"/>
      <c r="J123" s="31"/>
      <c r="K123" s="16"/>
      <c r="L123" s="16"/>
      <c r="M123" s="31"/>
      <c r="N123" s="26"/>
      <c r="O123" s="44"/>
      <c r="P123" s="44"/>
      <c r="Q123" s="26"/>
      <c r="R123" s="26"/>
      <c r="S123" s="26"/>
    </row>
    <row r="124" spans="1:19" s="22" customFormat="1" x14ac:dyDescent="0.3">
      <c r="A124" s="20"/>
      <c r="B124" s="42" t="s">
        <v>10</v>
      </c>
      <c r="C124" s="42"/>
      <c r="D124" s="32"/>
      <c r="E124" s="32"/>
      <c r="F124" s="20"/>
      <c r="G124" s="20"/>
      <c r="H124" s="20"/>
      <c r="I124" s="20"/>
      <c r="J124" s="20"/>
      <c r="K124" s="20"/>
      <c r="L124" s="20"/>
      <c r="M124" s="31"/>
    </row>
    <row r="125" spans="1:19" s="22" customFormat="1" ht="38.25" customHeight="1" x14ac:dyDescent="0.3">
      <c r="A125" s="20"/>
      <c r="B125" s="192" t="s">
        <v>59</v>
      </c>
      <c r="C125" s="192"/>
      <c r="D125" s="192"/>
      <c r="E125" s="192"/>
      <c r="F125" s="192"/>
      <c r="G125" s="192"/>
      <c r="H125" s="192"/>
      <c r="I125" s="192"/>
      <c r="J125" s="192"/>
      <c r="K125" s="192"/>
      <c r="L125" s="192"/>
      <c r="M125" s="192"/>
    </row>
    <row r="126" spans="1:19" s="48" customFormat="1" ht="35.25" customHeight="1" x14ac:dyDescent="0.3">
      <c r="A126" s="26"/>
      <c r="B126" s="192" t="s">
        <v>56</v>
      </c>
      <c r="C126" s="192"/>
      <c r="D126" s="192"/>
      <c r="E126" s="192"/>
      <c r="F126" s="192"/>
      <c r="G126" s="192"/>
      <c r="H126" s="192"/>
      <c r="I126" s="192"/>
      <c r="J126" s="192"/>
      <c r="K126" s="192"/>
      <c r="L126" s="192"/>
      <c r="M126" s="192"/>
      <c r="N126" s="26"/>
      <c r="O126" s="44"/>
      <c r="P126" s="44"/>
      <c r="Q126" s="26"/>
      <c r="R126" s="26"/>
      <c r="S126" s="26"/>
    </row>
    <row r="127" spans="1:19" s="48" customFormat="1" ht="40.5" customHeight="1" x14ac:dyDescent="0.3">
      <c r="A127" s="26"/>
      <c r="B127" s="192" t="s">
        <v>46</v>
      </c>
      <c r="C127" s="192"/>
      <c r="D127" s="192"/>
      <c r="E127" s="192"/>
      <c r="F127" s="192"/>
      <c r="G127" s="192"/>
      <c r="H127" s="192"/>
      <c r="I127" s="192"/>
      <c r="J127" s="192"/>
      <c r="K127" s="192"/>
      <c r="L127" s="192"/>
      <c r="M127" s="192"/>
      <c r="N127" s="26"/>
      <c r="O127" s="44"/>
      <c r="P127" s="44"/>
      <c r="Q127" s="26"/>
      <c r="R127" s="26"/>
      <c r="S127" s="26"/>
    </row>
    <row r="128" spans="1:19" s="48" customFormat="1" ht="54.75" customHeight="1" x14ac:dyDescent="0.3">
      <c r="A128" s="26"/>
      <c r="B128" s="192" t="s">
        <v>54</v>
      </c>
      <c r="C128" s="192"/>
      <c r="D128" s="192"/>
      <c r="E128" s="192"/>
      <c r="F128" s="192"/>
      <c r="G128" s="192"/>
      <c r="H128" s="192"/>
      <c r="I128" s="192"/>
      <c r="J128" s="192"/>
      <c r="K128" s="192"/>
      <c r="L128" s="192"/>
      <c r="M128" s="192"/>
      <c r="N128" s="26"/>
      <c r="O128" s="44"/>
      <c r="P128" s="44"/>
      <c r="Q128" s="26"/>
      <c r="R128" s="26"/>
      <c r="S128" s="26"/>
    </row>
    <row r="129" spans="1:19" s="48" customFormat="1" ht="27.75" customHeight="1" x14ac:dyDescent="0.3">
      <c r="A129" s="26"/>
      <c r="B129" s="192" t="s">
        <v>49</v>
      </c>
      <c r="C129" s="192"/>
      <c r="D129" s="192"/>
      <c r="E129" s="192"/>
      <c r="F129" s="192"/>
      <c r="G129" s="192"/>
      <c r="H129" s="192"/>
      <c r="I129" s="192"/>
      <c r="J129" s="192"/>
      <c r="K129" s="192"/>
      <c r="L129" s="192"/>
      <c r="M129" s="192"/>
      <c r="N129" s="26"/>
      <c r="O129" s="44"/>
      <c r="P129" s="44"/>
      <c r="Q129" s="26"/>
      <c r="R129" s="26"/>
      <c r="S129" s="26"/>
    </row>
    <row r="130" spans="1:19" s="48" customFormat="1" ht="26.25" customHeight="1" x14ac:dyDescent="0.3">
      <c r="A130" s="26"/>
      <c r="B130" s="192" t="s">
        <v>57</v>
      </c>
      <c r="C130" s="192"/>
      <c r="D130" s="192"/>
      <c r="E130" s="192"/>
      <c r="F130" s="192"/>
      <c r="G130" s="192"/>
      <c r="H130" s="192"/>
      <c r="I130" s="192"/>
      <c r="J130" s="192"/>
      <c r="K130" s="192"/>
      <c r="L130" s="192"/>
      <c r="M130" s="192"/>
      <c r="N130" s="26"/>
      <c r="O130" s="44"/>
      <c r="P130" s="44"/>
      <c r="Q130" s="26"/>
      <c r="R130" s="26"/>
      <c r="S130" s="26"/>
    </row>
    <row r="131" spans="1:19" s="48" customFormat="1" ht="30.75" customHeight="1" x14ac:dyDescent="0.3">
      <c r="A131" s="26"/>
      <c r="B131" s="192" t="s">
        <v>55</v>
      </c>
      <c r="C131" s="192"/>
      <c r="D131" s="192"/>
      <c r="E131" s="192"/>
      <c r="F131" s="192"/>
      <c r="G131" s="192"/>
      <c r="H131" s="192"/>
      <c r="I131" s="192"/>
      <c r="J131" s="192"/>
      <c r="K131" s="192"/>
      <c r="L131" s="192"/>
      <c r="M131" s="192"/>
      <c r="N131" s="26"/>
      <c r="O131" s="44"/>
      <c r="P131" s="44"/>
      <c r="Q131" s="26"/>
      <c r="R131" s="26"/>
      <c r="S131" s="26"/>
    </row>
    <row r="132" spans="1:19" s="48" customFormat="1" x14ac:dyDescent="0.3">
      <c r="A132" s="26"/>
      <c r="B132" s="175"/>
      <c r="C132" s="175"/>
      <c r="D132" s="175"/>
      <c r="E132" s="58"/>
      <c r="F132" s="31"/>
      <c r="G132" s="31"/>
      <c r="H132" s="31"/>
      <c r="I132" s="31"/>
      <c r="J132" s="31"/>
      <c r="K132" s="16"/>
      <c r="L132" s="16"/>
      <c r="M132" s="31"/>
      <c r="N132" s="26"/>
      <c r="O132" s="44"/>
      <c r="P132" s="44"/>
      <c r="Q132" s="26"/>
      <c r="R132" s="26"/>
      <c r="S132" s="26"/>
    </row>
    <row r="133" spans="1:19" s="48" customFormat="1" x14ac:dyDescent="0.3">
      <c r="A133" s="26"/>
      <c r="B133" s="57"/>
      <c r="C133" s="125"/>
      <c r="D133" s="57"/>
      <c r="E133" s="58"/>
      <c r="F133" s="31"/>
      <c r="G133" s="31"/>
      <c r="H133" s="31"/>
      <c r="I133" s="31"/>
      <c r="J133" s="31"/>
      <c r="K133" s="16"/>
      <c r="L133" s="16"/>
      <c r="M133" s="31"/>
      <c r="N133" s="26"/>
      <c r="O133" s="44"/>
      <c r="P133" s="44"/>
      <c r="Q133" s="26"/>
      <c r="R133" s="26"/>
      <c r="S133" s="26"/>
    </row>
    <row r="134" spans="1:19" s="48" customFormat="1" x14ac:dyDescent="0.3">
      <c r="A134" s="26"/>
      <c r="B134" s="175"/>
      <c r="C134" s="175"/>
      <c r="D134" s="175"/>
      <c r="E134" s="58"/>
      <c r="F134" s="31"/>
      <c r="G134" s="31"/>
      <c r="H134" s="31"/>
      <c r="I134" s="31"/>
      <c r="J134" s="31"/>
      <c r="K134" s="16"/>
      <c r="L134" s="16"/>
      <c r="M134" s="31"/>
      <c r="N134" s="26"/>
      <c r="O134" s="44"/>
      <c r="P134" s="44"/>
      <c r="Q134" s="26"/>
      <c r="R134" s="26"/>
      <c r="S134" s="26"/>
    </row>
    <row r="135" spans="1:19" s="48" customFormat="1" x14ac:dyDescent="0.3">
      <c r="A135" s="26"/>
      <c r="B135" s="57"/>
      <c r="C135" s="125"/>
      <c r="D135" s="57"/>
      <c r="E135" s="58"/>
      <c r="F135" s="57"/>
      <c r="G135" s="109"/>
      <c r="H135" s="57"/>
      <c r="I135" s="57"/>
      <c r="J135" s="57"/>
      <c r="K135" s="81"/>
      <c r="L135" s="81"/>
      <c r="M135" s="57"/>
      <c r="N135" s="26"/>
      <c r="O135" s="44"/>
      <c r="P135" s="44"/>
      <c r="Q135" s="26"/>
      <c r="R135" s="26"/>
      <c r="S135" s="26"/>
    </row>
    <row r="136" spans="1:19" s="48" customFormat="1" x14ac:dyDescent="0.3">
      <c r="A136" s="26"/>
      <c r="B136" s="175"/>
      <c r="C136" s="175"/>
      <c r="D136" s="175"/>
      <c r="E136" s="58"/>
      <c r="F136" s="57"/>
      <c r="G136" s="109"/>
      <c r="H136" s="81"/>
      <c r="I136" s="57"/>
      <c r="J136" s="81"/>
      <c r="K136" s="81"/>
      <c r="L136" s="82"/>
      <c r="M136" s="57"/>
      <c r="N136" s="26"/>
      <c r="O136" s="44"/>
      <c r="P136" s="44"/>
      <c r="Q136" s="26"/>
      <c r="R136" s="26"/>
      <c r="S136" s="26"/>
    </row>
    <row r="137" spans="1:19" s="45" customFormat="1" x14ac:dyDescent="0.3">
      <c r="B137" s="59"/>
      <c r="C137" s="121"/>
      <c r="D137" s="59"/>
      <c r="E137" s="69"/>
      <c r="F137" s="59"/>
      <c r="G137" s="110"/>
      <c r="H137" s="59"/>
      <c r="I137" s="59"/>
      <c r="J137" s="59"/>
      <c r="K137" s="59"/>
      <c r="L137" s="59"/>
      <c r="M137" s="59"/>
    </row>
    <row r="138" spans="1:19" s="45" customFormat="1" x14ac:dyDescent="0.3">
      <c r="B138" s="59"/>
      <c r="C138" s="121"/>
      <c r="D138" s="59"/>
      <c r="E138" s="69"/>
      <c r="F138" s="59"/>
      <c r="G138" s="110"/>
      <c r="H138" s="59"/>
      <c r="I138" s="59"/>
      <c r="J138" s="59"/>
      <c r="K138" s="59"/>
      <c r="L138" s="59"/>
      <c r="M138" s="59"/>
    </row>
    <row r="139" spans="1:19" s="45" customFormat="1" ht="14.65" x14ac:dyDescent="0.3">
      <c r="B139" s="64"/>
      <c r="C139" s="64"/>
      <c r="D139" s="65"/>
      <c r="E139" s="65"/>
      <c r="F139" s="66"/>
      <c r="G139" s="66"/>
      <c r="H139" s="66"/>
      <c r="I139" s="66"/>
      <c r="J139" s="66"/>
      <c r="K139" s="66"/>
      <c r="L139" s="66"/>
      <c r="M139" s="67"/>
    </row>
    <row r="140" spans="1:19" s="45" customFormat="1" x14ac:dyDescent="0.3">
      <c r="D140" s="60"/>
      <c r="E140" s="60"/>
      <c r="M140" s="47"/>
    </row>
    <row r="141" spans="1:19" s="45" customFormat="1" x14ac:dyDescent="0.3">
      <c r="B141" s="46"/>
      <c r="C141" s="46"/>
      <c r="D141" s="33"/>
      <c r="E141" s="33"/>
      <c r="F141" s="68"/>
      <c r="G141" s="68"/>
      <c r="H141" s="33"/>
      <c r="I141" s="68"/>
      <c r="J141" s="33"/>
      <c r="K141" s="33"/>
      <c r="L141" s="33"/>
      <c r="M141" s="68"/>
    </row>
    <row r="142" spans="1:19" s="45" customFormat="1" x14ac:dyDescent="0.3">
      <c r="B142" s="46"/>
      <c r="C142" s="46"/>
      <c r="D142" s="33"/>
      <c r="E142" s="33"/>
      <c r="F142" s="68"/>
      <c r="G142" s="68"/>
      <c r="H142" s="33"/>
      <c r="I142" s="68"/>
      <c r="J142" s="33"/>
      <c r="K142" s="33"/>
      <c r="L142" s="33"/>
      <c r="M142" s="68"/>
    </row>
    <row r="143" spans="1:19" s="45" customFormat="1" x14ac:dyDescent="0.3">
      <c r="B143" s="66"/>
      <c r="C143" s="66"/>
      <c r="D143" s="33"/>
      <c r="E143" s="33"/>
      <c r="F143" s="68"/>
      <c r="G143" s="68"/>
      <c r="H143" s="33"/>
      <c r="I143" s="68"/>
      <c r="J143" s="33"/>
      <c r="K143" s="33"/>
      <c r="L143" s="33"/>
      <c r="M143" s="68"/>
    </row>
    <row r="144" spans="1:19" s="45" customFormat="1" x14ac:dyDescent="0.3">
      <c r="B144" s="46"/>
      <c r="C144" s="46"/>
      <c r="D144" s="33"/>
      <c r="E144" s="33"/>
      <c r="F144" s="68"/>
      <c r="G144" s="68"/>
      <c r="H144" s="33"/>
      <c r="I144" s="68"/>
      <c r="J144" s="33"/>
      <c r="K144" s="33"/>
      <c r="L144" s="33"/>
      <c r="M144" s="68"/>
    </row>
    <row r="145" spans="2:13" s="45" customFormat="1" x14ac:dyDescent="0.3">
      <c r="B145" s="172"/>
      <c r="C145" s="172"/>
      <c r="D145" s="172"/>
      <c r="E145" s="69"/>
      <c r="F145" s="59"/>
      <c r="G145" s="110"/>
      <c r="H145" s="78"/>
      <c r="I145" s="68"/>
      <c r="J145" s="78"/>
      <c r="K145" s="70"/>
      <c r="L145" s="70"/>
      <c r="M145" s="59"/>
    </row>
    <row r="146" spans="2:13" s="45" customFormat="1" x14ac:dyDescent="0.3">
      <c r="B146" s="46"/>
      <c r="C146" s="46"/>
      <c r="D146" s="33"/>
      <c r="E146" s="33"/>
      <c r="F146" s="68"/>
      <c r="G146" s="68"/>
      <c r="H146" s="33"/>
      <c r="I146" s="68"/>
      <c r="J146" s="33"/>
      <c r="K146" s="33"/>
      <c r="L146" s="33"/>
      <c r="M146" s="68"/>
    </row>
    <row r="147" spans="2:13" s="45" customFormat="1" x14ac:dyDescent="0.3">
      <c r="B147" s="172"/>
      <c r="C147" s="172"/>
      <c r="D147" s="172"/>
      <c r="E147" s="69"/>
      <c r="F147" s="47"/>
      <c r="G147" s="47"/>
      <c r="H147" s="79"/>
      <c r="I147" s="47"/>
      <c r="J147" s="79"/>
      <c r="K147" s="72"/>
      <c r="L147" s="70"/>
      <c r="M147" s="59"/>
    </row>
    <row r="148" spans="2:13" s="45" customFormat="1" x14ac:dyDescent="0.3">
      <c r="B148" s="47"/>
      <c r="C148" s="47"/>
      <c r="D148" s="73"/>
      <c r="E148" s="73"/>
      <c r="F148" s="47"/>
      <c r="G148" s="47"/>
      <c r="H148" s="70"/>
      <c r="I148" s="47"/>
      <c r="J148" s="70"/>
      <c r="K148" s="70"/>
      <c r="L148" s="70"/>
      <c r="M148" s="74"/>
    </row>
    <row r="149" spans="2:13" s="45" customFormat="1" x14ac:dyDescent="0.3">
      <c r="B149" s="172"/>
      <c r="C149" s="172"/>
      <c r="D149" s="172"/>
      <c r="E149" s="69"/>
      <c r="F149" s="47"/>
      <c r="G149" s="47"/>
      <c r="H149" s="79"/>
      <c r="I149" s="47"/>
      <c r="J149" s="79"/>
      <c r="K149" s="70"/>
      <c r="L149" s="70"/>
      <c r="M149" s="59"/>
    </row>
    <row r="150" spans="2:13" s="45" customFormat="1" x14ac:dyDescent="0.3">
      <c r="B150" s="59"/>
      <c r="C150" s="121"/>
      <c r="D150" s="59"/>
      <c r="E150" s="69"/>
      <c r="F150" s="47"/>
      <c r="G150" s="47"/>
      <c r="H150" s="70"/>
      <c r="I150" s="47"/>
      <c r="J150" s="70"/>
      <c r="K150" s="70"/>
      <c r="L150" s="70"/>
      <c r="M150" s="74"/>
    </row>
    <row r="151" spans="2:13" s="45" customFormat="1" x14ac:dyDescent="0.3">
      <c r="B151" s="59"/>
      <c r="C151" s="121"/>
      <c r="D151" s="59"/>
      <c r="E151" s="69"/>
      <c r="F151" s="47"/>
      <c r="G151" s="47"/>
      <c r="H151" s="70"/>
      <c r="I151" s="47"/>
      <c r="J151" s="70"/>
      <c r="K151" s="70"/>
      <c r="L151" s="70"/>
      <c r="M151" s="74"/>
    </row>
    <row r="152" spans="2:13" s="45" customFormat="1" x14ac:dyDescent="0.3">
      <c r="B152" s="176"/>
      <c r="C152" s="176"/>
      <c r="D152" s="176"/>
      <c r="E152" s="176"/>
      <c r="F152" s="176"/>
      <c r="G152" s="176"/>
      <c r="H152" s="176"/>
      <c r="I152" s="176"/>
      <c r="J152" s="176"/>
      <c r="K152" s="176"/>
      <c r="L152" s="176"/>
      <c r="M152" s="176"/>
    </row>
    <row r="153" spans="2:13" s="45" customFormat="1" x14ac:dyDescent="0.3">
      <c r="B153" s="59"/>
      <c r="C153" s="121"/>
      <c r="D153" s="59"/>
      <c r="E153" s="69"/>
      <c r="F153" s="47"/>
      <c r="G153" s="47"/>
      <c r="H153" s="70"/>
      <c r="I153" s="47"/>
      <c r="J153" s="70"/>
      <c r="K153" s="70"/>
      <c r="L153" s="70"/>
      <c r="M153" s="74"/>
    </row>
    <row r="154" spans="2:13" s="45" customFormat="1" x14ac:dyDescent="0.3">
      <c r="B154" s="172"/>
      <c r="C154" s="172"/>
      <c r="D154" s="172"/>
      <c r="E154" s="69"/>
      <c r="F154" s="47"/>
      <c r="G154" s="47"/>
      <c r="H154" s="79"/>
      <c r="I154" s="47"/>
      <c r="J154" s="79"/>
      <c r="K154" s="70"/>
      <c r="L154" s="70"/>
      <c r="M154" s="74"/>
    </row>
    <row r="155" spans="2:13" s="45" customFormat="1" x14ac:dyDescent="0.3">
      <c r="B155" s="59"/>
      <c r="C155" s="121"/>
      <c r="D155" s="59"/>
      <c r="E155" s="69"/>
      <c r="F155" s="47"/>
      <c r="G155" s="47"/>
      <c r="H155" s="70"/>
      <c r="I155" s="47"/>
      <c r="J155" s="70"/>
      <c r="K155" s="70"/>
      <c r="L155" s="70"/>
      <c r="M155" s="74"/>
    </row>
    <row r="156" spans="2:13" s="45" customFormat="1" x14ac:dyDescent="0.3">
      <c r="B156" s="172"/>
      <c r="C156" s="172"/>
      <c r="D156" s="172"/>
      <c r="E156" s="69"/>
      <c r="F156" s="47"/>
      <c r="G156" s="47"/>
      <c r="H156" s="79"/>
      <c r="I156" s="47"/>
      <c r="J156" s="79"/>
      <c r="K156" s="70"/>
      <c r="L156" s="70"/>
      <c r="M156" s="74"/>
    </row>
    <row r="157" spans="2:13" s="45" customFormat="1" x14ac:dyDescent="0.3">
      <c r="B157" s="59"/>
      <c r="C157" s="121"/>
      <c r="D157" s="59"/>
      <c r="E157" s="69"/>
      <c r="F157" s="47"/>
      <c r="G157" s="47"/>
      <c r="H157" s="70"/>
      <c r="I157" s="47"/>
      <c r="J157" s="70"/>
      <c r="K157" s="70"/>
      <c r="L157" s="70"/>
      <c r="M157" s="74"/>
    </row>
    <row r="158" spans="2:13" s="45" customFormat="1" x14ac:dyDescent="0.3">
      <c r="B158" s="174"/>
      <c r="C158" s="174"/>
      <c r="D158" s="174"/>
      <c r="E158" s="77"/>
      <c r="F158" s="47"/>
      <c r="G158" s="47"/>
      <c r="H158" s="70"/>
      <c r="I158" s="47"/>
      <c r="J158" s="70"/>
      <c r="K158" s="70"/>
      <c r="L158" s="70"/>
      <c r="M158" s="74"/>
    </row>
    <row r="159" spans="2:13" s="45" customFormat="1" x14ac:dyDescent="0.3">
      <c r="B159" s="172"/>
      <c r="C159" s="172"/>
      <c r="D159" s="172"/>
      <c r="E159" s="69"/>
      <c r="F159" s="47"/>
      <c r="G159" s="47"/>
      <c r="H159" s="70"/>
      <c r="I159" s="47"/>
      <c r="J159" s="70"/>
      <c r="K159" s="70"/>
      <c r="L159" s="70"/>
      <c r="M159" s="74"/>
    </row>
    <row r="160" spans="2:13" s="45" customFormat="1" x14ac:dyDescent="0.3">
      <c r="B160" s="80"/>
      <c r="C160" s="80"/>
      <c r="F160" s="75"/>
      <c r="G160" s="75"/>
      <c r="H160" s="79"/>
      <c r="I160" s="47"/>
      <c r="J160" s="79"/>
      <c r="K160" s="70"/>
      <c r="L160" s="70"/>
      <c r="M160" s="74"/>
    </row>
    <row r="161" spans="1:16" s="45" customFormat="1" x14ac:dyDescent="0.3">
      <c r="B161" s="76"/>
      <c r="C161" s="76"/>
      <c r="D161" s="59"/>
      <c r="E161" s="69"/>
      <c r="F161" s="75"/>
      <c r="G161" s="75"/>
      <c r="H161" s="70"/>
      <c r="I161" s="47"/>
      <c r="J161" s="70"/>
      <c r="K161" s="70"/>
      <c r="L161" s="70"/>
      <c r="M161" s="74"/>
    </row>
    <row r="162" spans="1:16" s="45" customFormat="1" x14ac:dyDescent="0.3">
      <c r="B162" s="76"/>
      <c r="C162" s="76"/>
      <c r="D162" s="71"/>
      <c r="E162" s="71"/>
      <c r="F162" s="75"/>
      <c r="G162" s="75"/>
      <c r="H162" s="79"/>
      <c r="I162" s="47"/>
      <c r="J162" s="79"/>
      <c r="K162" s="70"/>
      <c r="L162" s="70"/>
      <c r="M162" s="74"/>
    </row>
    <row r="163" spans="1:16" s="45" customFormat="1" x14ac:dyDescent="0.3">
      <c r="B163" s="76"/>
      <c r="C163" s="76"/>
      <c r="D163" s="59"/>
      <c r="E163" s="69"/>
      <c r="F163" s="75"/>
      <c r="G163" s="75"/>
      <c r="H163" s="75"/>
      <c r="I163" s="47"/>
      <c r="J163" s="75"/>
      <c r="K163" s="70"/>
      <c r="L163" s="70"/>
    </row>
    <row r="164" spans="1:16" s="45" customFormat="1" x14ac:dyDescent="0.3">
      <c r="B164" s="76"/>
      <c r="C164" s="76"/>
      <c r="D164" s="59"/>
      <c r="E164" s="69"/>
      <c r="F164" s="75"/>
      <c r="G164" s="75"/>
      <c r="H164" s="79"/>
      <c r="I164" s="47"/>
      <c r="J164" s="79"/>
      <c r="K164" s="70"/>
      <c r="L164" s="70"/>
      <c r="M164" s="74"/>
    </row>
    <row r="165" spans="1:16" s="45" customFormat="1" x14ac:dyDescent="0.3">
      <c r="B165" s="59"/>
      <c r="C165" s="121"/>
      <c r="D165" s="59"/>
      <c r="E165" s="69"/>
      <c r="F165" s="75"/>
      <c r="G165" s="75"/>
      <c r="H165" s="70"/>
      <c r="I165" s="47"/>
      <c r="J165" s="70"/>
      <c r="K165" s="70"/>
      <c r="L165" s="70"/>
      <c r="M165" s="74"/>
      <c r="O165" s="70"/>
      <c r="P165" s="70"/>
    </row>
    <row r="166" spans="1:16" s="45" customFormat="1" x14ac:dyDescent="0.3">
      <c r="B166" s="172"/>
      <c r="C166" s="172"/>
      <c r="D166" s="172"/>
      <c r="E166" s="69"/>
      <c r="F166" s="75"/>
      <c r="G166" s="75"/>
      <c r="H166" s="79"/>
      <c r="I166" s="47"/>
      <c r="J166" s="79"/>
      <c r="K166" s="70"/>
      <c r="L166" s="70"/>
      <c r="M166" s="74"/>
      <c r="O166" s="70"/>
      <c r="P166" s="70"/>
    </row>
    <row r="167" spans="1:16" s="45" customFormat="1" x14ac:dyDescent="0.3">
      <c r="B167" s="59"/>
      <c r="C167" s="121"/>
      <c r="D167" s="59"/>
      <c r="E167" s="69"/>
      <c r="F167" s="47"/>
      <c r="G167" s="47"/>
      <c r="H167" s="70"/>
      <c r="I167" s="47"/>
      <c r="J167" s="70"/>
      <c r="K167" s="70"/>
      <c r="L167" s="70"/>
      <c r="M167" s="74"/>
      <c r="O167" s="70"/>
      <c r="P167" s="70"/>
    </row>
    <row r="168" spans="1:16" s="45" customFormat="1" x14ac:dyDescent="0.3">
      <c r="B168" s="77"/>
      <c r="C168" s="127"/>
      <c r="D168" s="59"/>
      <c r="E168" s="69"/>
      <c r="F168" s="47"/>
      <c r="G168" s="47"/>
      <c r="H168" s="70"/>
      <c r="I168" s="47"/>
      <c r="J168" s="70"/>
      <c r="K168" s="70"/>
      <c r="L168" s="70"/>
      <c r="M168" s="74"/>
      <c r="O168" s="70"/>
      <c r="P168" s="70"/>
    </row>
    <row r="169" spans="1:16" s="45" customFormat="1" x14ac:dyDescent="0.3">
      <c r="B169" s="172"/>
      <c r="C169" s="172"/>
      <c r="D169" s="172"/>
      <c r="E169" s="69"/>
      <c r="F169" s="47"/>
      <c r="G169" s="47"/>
      <c r="H169" s="79"/>
      <c r="I169" s="47"/>
      <c r="J169" s="79"/>
      <c r="K169" s="70"/>
      <c r="L169" s="70"/>
      <c r="M169" s="74"/>
      <c r="O169" s="70"/>
      <c r="P169" s="70"/>
    </row>
    <row r="170" spans="1:16" s="45" customFormat="1" x14ac:dyDescent="0.3">
      <c r="B170" s="47"/>
      <c r="C170" s="47"/>
      <c r="D170" s="73"/>
      <c r="E170" s="73"/>
      <c r="F170" s="47"/>
      <c r="G170" s="47"/>
      <c r="H170" s="70"/>
      <c r="I170" s="47"/>
      <c r="J170" s="70"/>
      <c r="K170" s="70"/>
      <c r="L170" s="70"/>
      <c r="M170" s="74"/>
      <c r="O170" s="70"/>
      <c r="P170" s="70"/>
    </row>
    <row r="171" spans="1:16" s="45" customFormat="1" x14ac:dyDescent="0.3">
      <c r="B171" s="59"/>
      <c r="C171" s="121"/>
      <c r="D171" s="73"/>
      <c r="E171" s="73"/>
      <c r="K171" s="70"/>
      <c r="L171" s="70"/>
      <c r="M171" s="47"/>
      <c r="O171" s="70"/>
      <c r="P171" s="70"/>
    </row>
    <row r="172" spans="1:16" s="22" customFormat="1" x14ac:dyDescent="0.3">
      <c r="A172" s="20"/>
      <c r="B172" s="29"/>
      <c r="C172" s="29"/>
      <c r="D172" s="30"/>
      <c r="E172" s="30"/>
      <c r="F172" s="20"/>
      <c r="G172" s="20"/>
      <c r="H172" s="20"/>
      <c r="I172" s="20"/>
      <c r="J172" s="20"/>
      <c r="K172" s="20"/>
      <c r="L172" s="20"/>
      <c r="M172" s="31"/>
      <c r="O172" s="52"/>
      <c r="P172" s="52"/>
    </row>
    <row r="173" spans="1:16" s="41" customFormat="1" x14ac:dyDescent="0.3">
      <c r="A173" s="45"/>
      <c r="B173" s="42"/>
      <c r="C173" s="42"/>
      <c r="D173" s="33"/>
      <c r="E173" s="33"/>
      <c r="F173" s="45"/>
      <c r="G173" s="45"/>
      <c r="H173" s="45"/>
      <c r="I173" s="45"/>
      <c r="J173" s="45"/>
      <c r="K173" s="45"/>
      <c r="L173" s="45"/>
      <c r="M173" s="47"/>
    </row>
    <row r="174" spans="1:16" s="41" customFormat="1" x14ac:dyDescent="0.3">
      <c r="B174" s="46"/>
      <c r="C174" s="46"/>
      <c r="D174" s="34"/>
      <c r="E174" s="34"/>
    </row>
    <row r="175" spans="1:16" s="41" customFormat="1" x14ac:dyDescent="0.3">
      <c r="B175" s="46"/>
      <c r="C175" s="46"/>
      <c r="D175" s="34"/>
      <c r="E175" s="34"/>
    </row>
    <row r="176" spans="1:16" s="41" customFormat="1" x14ac:dyDescent="0.3">
      <c r="D176" s="34"/>
      <c r="E176" s="34"/>
    </row>
    <row r="177" spans="4:5" s="22" customFormat="1" x14ac:dyDescent="0.3">
      <c r="D177" s="35"/>
      <c r="E177" s="35"/>
    </row>
    <row r="178" spans="4:5" s="22" customFormat="1" x14ac:dyDescent="0.3">
      <c r="D178" s="35"/>
      <c r="E178" s="35"/>
    </row>
    <row r="179" spans="4:5" s="22" customFormat="1" x14ac:dyDescent="0.3">
      <c r="D179" s="35"/>
      <c r="E179" s="35"/>
    </row>
    <row r="180" spans="4:5" s="22" customFormat="1" x14ac:dyDescent="0.3">
      <c r="D180" s="35"/>
      <c r="E180" s="35"/>
    </row>
    <row r="181" spans="4:5" s="22" customFormat="1" x14ac:dyDescent="0.3">
      <c r="D181" s="35"/>
      <c r="E181" s="35"/>
    </row>
    <row r="182" spans="4:5" s="22" customFormat="1" x14ac:dyDescent="0.3">
      <c r="D182" s="35"/>
      <c r="E182" s="35"/>
    </row>
    <row r="183" spans="4:5" s="22" customFormat="1" x14ac:dyDescent="0.3">
      <c r="D183" s="35"/>
      <c r="E183" s="35"/>
    </row>
    <row r="184" spans="4:5" s="22" customFormat="1" x14ac:dyDescent="0.3">
      <c r="D184" s="35"/>
      <c r="E184" s="35"/>
    </row>
    <row r="185" spans="4:5" s="22" customFormat="1" x14ac:dyDescent="0.3">
      <c r="D185" s="35"/>
      <c r="E185" s="35"/>
    </row>
    <row r="186" spans="4:5" s="22" customFormat="1" x14ac:dyDescent="0.3">
      <c r="D186" s="35"/>
      <c r="E186" s="35"/>
    </row>
    <row r="187" spans="4:5" s="22" customFormat="1" x14ac:dyDescent="0.3">
      <c r="D187" s="35"/>
      <c r="E187" s="35"/>
    </row>
    <row r="188" spans="4:5" s="22" customFormat="1" x14ac:dyDescent="0.3">
      <c r="D188" s="35"/>
      <c r="E188" s="35"/>
    </row>
    <row r="189" spans="4:5" s="22" customFormat="1" x14ac:dyDescent="0.3">
      <c r="D189" s="35"/>
      <c r="E189" s="35"/>
    </row>
    <row r="190" spans="4:5" s="22" customFormat="1" x14ac:dyDescent="0.3">
      <c r="D190" s="35"/>
      <c r="E190" s="35"/>
    </row>
    <row r="191" spans="4:5" s="22" customFormat="1" x14ac:dyDescent="0.3">
      <c r="D191" s="35"/>
      <c r="E191" s="35"/>
    </row>
    <row r="192" spans="4:5" s="22" customFormat="1" x14ac:dyDescent="0.3">
      <c r="D192" s="35"/>
      <c r="E192" s="35"/>
    </row>
    <row r="193" spans="4:5" s="22" customFormat="1" x14ac:dyDescent="0.3">
      <c r="D193" s="35"/>
      <c r="E193" s="35"/>
    </row>
    <row r="194" spans="4:5" s="22" customFormat="1" x14ac:dyDescent="0.3">
      <c r="D194" s="35"/>
      <c r="E194" s="35"/>
    </row>
    <row r="195" spans="4:5" s="22" customFormat="1" x14ac:dyDescent="0.3">
      <c r="D195" s="35"/>
      <c r="E195" s="35"/>
    </row>
    <row r="196" spans="4:5" s="22" customFormat="1" x14ac:dyDescent="0.3">
      <c r="D196" s="35"/>
      <c r="E196" s="35"/>
    </row>
    <row r="197" spans="4:5" s="22" customFormat="1" x14ac:dyDescent="0.3">
      <c r="D197" s="35"/>
      <c r="E197" s="35"/>
    </row>
    <row r="198" spans="4:5" s="22" customFormat="1" x14ac:dyDescent="0.3">
      <c r="D198" s="35"/>
      <c r="E198" s="35"/>
    </row>
    <row r="199" spans="4:5" s="22" customFormat="1" x14ac:dyDescent="0.3">
      <c r="D199" s="35"/>
      <c r="E199" s="35"/>
    </row>
    <row r="200" spans="4:5" s="22" customFormat="1" x14ac:dyDescent="0.3">
      <c r="D200" s="35"/>
      <c r="E200" s="35"/>
    </row>
    <row r="201" spans="4:5" s="22" customFormat="1" x14ac:dyDescent="0.3">
      <c r="D201" s="35"/>
      <c r="E201" s="35"/>
    </row>
    <row r="202" spans="4:5" s="22" customFormat="1" x14ac:dyDescent="0.3">
      <c r="D202" s="35"/>
      <c r="E202" s="35"/>
    </row>
    <row r="203" spans="4:5" s="22" customFormat="1" x14ac:dyDescent="0.3">
      <c r="D203" s="35"/>
      <c r="E203" s="35"/>
    </row>
    <row r="204" spans="4:5" s="22" customFormat="1" x14ac:dyDescent="0.3">
      <c r="D204" s="35"/>
      <c r="E204" s="35"/>
    </row>
    <row r="205" spans="4:5" s="22" customFormat="1" x14ac:dyDescent="0.3">
      <c r="D205" s="35"/>
      <c r="E205" s="35"/>
    </row>
    <row r="206" spans="4:5" s="22" customFormat="1" x14ac:dyDescent="0.3">
      <c r="D206" s="35"/>
      <c r="E206" s="35"/>
    </row>
    <row r="207" spans="4:5" s="22" customFormat="1" x14ac:dyDescent="0.3">
      <c r="D207" s="35"/>
      <c r="E207" s="35"/>
    </row>
    <row r="208" spans="4:5" s="22" customFormat="1" x14ac:dyDescent="0.3">
      <c r="D208" s="35"/>
      <c r="E208" s="35"/>
    </row>
    <row r="209" spans="4:5" s="22" customFormat="1" x14ac:dyDescent="0.3">
      <c r="D209" s="35"/>
      <c r="E209" s="35"/>
    </row>
    <row r="210" spans="4:5" s="22" customFormat="1" x14ac:dyDescent="0.3">
      <c r="D210" s="35"/>
      <c r="E210" s="35"/>
    </row>
    <row r="211" spans="4:5" s="22" customFormat="1" x14ac:dyDescent="0.3">
      <c r="D211" s="35"/>
      <c r="E211" s="35"/>
    </row>
    <row r="212" spans="4:5" s="22" customFormat="1" x14ac:dyDescent="0.3">
      <c r="D212" s="35"/>
      <c r="E212" s="35"/>
    </row>
    <row r="213" spans="4:5" s="22" customFormat="1" x14ac:dyDescent="0.3">
      <c r="D213" s="35"/>
      <c r="E213" s="35"/>
    </row>
    <row r="214" spans="4:5" s="22" customFormat="1" x14ac:dyDescent="0.3">
      <c r="D214" s="35"/>
      <c r="E214" s="35"/>
    </row>
    <row r="215" spans="4:5" s="22" customFormat="1" x14ac:dyDescent="0.3">
      <c r="D215" s="35"/>
      <c r="E215" s="35"/>
    </row>
    <row r="216" spans="4:5" s="22" customFormat="1" x14ac:dyDescent="0.3">
      <c r="D216" s="35"/>
      <c r="E216" s="35"/>
    </row>
    <row r="217" spans="4:5" s="22" customFormat="1" x14ac:dyDescent="0.3">
      <c r="D217" s="35"/>
      <c r="E217" s="35"/>
    </row>
    <row r="218" spans="4:5" s="22" customFormat="1" x14ac:dyDescent="0.3">
      <c r="D218" s="35"/>
      <c r="E218" s="35"/>
    </row>
    <row r="219" spans="4:5" s="22" customFormat="1" x14ac:dyDescent="0.3">
      <c r="D219" s="35"/>
      <c r="E219" s="35"/>
    </row>
    <row r="220" spans="4:5" s="22" customFormat="1" x14ac:dyDescent="0.3">
      <c r="D220" s="35"/>
      <c r="E220" s="35"/>
    </row>
    <row r="221" spans="4:5" s="22" customFormat="1" x14ac:dyDescent="0.3">
      <c r="D221" s="35"/>
      <c r="E221" s="35"/>
    </row>
    <row r="222" spans="4:5" s="22" customFormat="1" x14ac:dyDescent="0.3">
      <c r="D222" s="35"/>
      <c r="E222" s="35"/>
    </row>
    <row r="223" spans="4:5" s="22" customFormat="1" x14ac:dyDescent="0.3">
      <c r="D223" s="35"/>
      <c r="E223" s="35"/>
    </row>
    <row r="224" spans="4:5" s="22" customFormat="1" x14ac:dyDescent="0.3">
      <c r="D224" s="35"/>
      <c r="E224" s="35"/>
    </row>
    <row r="225" spans="4:5" s="22" customFormat="1" x14ac:dyDescent="0.3">
      <c r="D225" s="35"/>
      <c r="E225" s="35"/>
    </row>
    <row r="226" spans="4:5" s="22" customFormat="1" x14ac:dyDescent="0.3">
      <c r="D226" s="35"/>
      <c r="E226" s="35"/>
    </row>
    <row r="227" spans="4:5" s="22" customFormat="1" x14ac:dyDescent="0.3">
      <c r="D227" s="35"/>
      <c r="E227" s="35"/>
    </row>
    <row r="228" spans="4:5" s="22" customFormat="1" x14ac:dyDescent="0.3">
      <c r="D228" s="35"/>
      <c r="E228" s="35"/>
    </row>
    <row r="229" spans="4:5" s="22" customFormat="1" x14ac:dyDescent="0.3">
      <c r="D229" s="35"/>
      <c r="E229" s="35"/>
    </row>
    <row r="230" spans="4:5" s="22" customFormat="1" x14ac:dyDescent="0.3">
      <c r="D230" s="35"/>
      <c r="E230" s="35"/>
    </row>
    <row r="231" spans="4:5" s="22" customFormat="1" x14ac:dyDescent="0.3">
      <c r="D231" s="35"/>
      <c r="E231" s="35"/>
    </row>
    <row r="232" spans="4:5" s="22" customFormat="1" x14ac:dyDescent="0.3">
      <c r="D232" s="35"/>
      <c r="E232" s="35"/>
    </row>
    <row r="233" spans="4:5" s="22" customFormat="1" x14ac:dyDescent="0.3">
      <c r="D233" s="35"/>
      <c r="E233" s="35"/>
    </row>
    <row r="234" spans="4:5" s="22" customFormat="1" x14ac:dyDescent="0.3">
      <c r="D234" s="35"/>
      <c r="E234" s="35"/>
    </row>
    <row r="235" spans="4:5" s="22" customFormat="1" x14ac:dyDescent="0.3">
      <c r="D235" s="35"/>
      <c r="E235" s="35"/>
    </row>
    <row r="236" spans="4:5" s="22" customFormat="1" x14ac:dyDescent="0.3">
      <c r="D236" s="35"/>
      <c r="E236" s="35"/>
    </row>
    <row r="237" spans="4:5" s="22" customFormat="1" x14ac:dyDescent="0.3">
      <c r="D237" s="35"/>
      <c r="E237" s="35"/>
    </row>
    <row r="238" spans="4:5" s="22" customFormat="1" x14ac:dyDescent="0.3">
      <c r="D238" s="35"/>
      <c r="E238" s="35"/>
    </row>
    <row r="239" spans="4:5" s="22" customFormat="1" x14ac:dyDescent="0.3">
      <c r="D239" s="35"/>
      <c r="E239" s="35"/>
    </row>
    <row r="240" spans="4:5" s="22" customFormat="1" x14ac:dyDescent="0.3">
      <c r="D240" s="35"/>
      <c r="E240" s="35"/>
    </row>
    <row r="241" spans="4:5" s="22" customFormat="1" x14ac:dyDescent="0.3">
      <c r="D241" s="35"/>
      <c r="E241" s="35"/>
    </row>
    <row r="242" spans="4:5" s="22" customFormat="1" x14ac:dyDescent="0.3">
      <c r="D242" s="35"/>
      <c r="E242" s="35"/>
    </row>
    <row r="243" spans="4:5" s="22" customFormat="1" x14ac:dyDescent="0.3">
      <c r="D243" s="35"/>
      <c r="E243" s="35"/>
    </row>
    <row r="244" spans="4:5" s="22" customFormat="1" x14ac:dyDescent="0.3">
      <c r="D244" s="35"/>
      <c r="E244" s="35"/>
    </row>
    <row r="245" spans="4:5" s="22" customFormat="1" x14ac:dyDescent="0.3">
      <c r="D245" s="35"/>
      <c r="E245" s="35"/>
    </row>
    <row r="246" spans="4:5" s="22" customFormat="1" x14ac:dyDescent="0.3">
      <c r="D246" s="35"/>
      <c r="E246" s="35"/>
    </row>
    <row r="247" spans="4:5" s="22" customFormat="1" x14ac:dyDescent="0.3">
      <c r="D247" s="35"/>
      <c r="E247" s="35"/>
    </row>
    <row r="248" spans="4:5" s="22" customFormat="1" x14ac:dyDescent="0.3">
      <c r="D248" s="35"/>
      <c r="E248" s="35"/>
    </row>
    <row r="249" spans="4:5" s="22" customFormat="1" x14ac:dyDescent="0.3">
      <c r="D249" s="35"/>
      <c r="E249" s="35"/>
    </row>
    <row r="250" spans="4:5" s="22" customFormat="1" x14ac:dyDescent="0.3">
      <c r="D250" s="35"/>
      <c r="E250" s="35"/>
    </row>
    <row r="251" spans="4:5" s="22" customFormat="1" x14ac:dyDescent="0.3">
      <c r="D251" s="35"/>
      <c r="E251" s="35"/>
    </row>
    <row r="252" spans="4:5" s="22" customFormat="1" x14ac:dyDescent="0.3">
      <c r="D252" s="35"/>
      <c r="E252" s="35"/>
    </row>
    <row r="253" spans="4:5" s="22" customFormat="1" x14ac:dyDescent="0.3">
      <c r="D253" s="35"/>
      <c r="E253" s="35"/>
    </row>
    <row r="254" spans="4:5" s="22" customFormat="1" x14ac:dyDescent="0.3">
      <c r="D254" s="35"/>
      <c r="E254" s="35"/>
    </row>
    <row r="255" spans="4:5" s="22" customFormat="1" x14ac:dyDescent="0.3">
      <c r="D255" s="35"/>
      <c r="E255" s="35"/>
    </row>
    <row r="256" spans="4:5" s="22" customFormat="1" x14ac:dyDescent="0.3">
      <c r="D256" s="35"/>
      <c r="E256" s="35"/>
    </row>
    <row r="257" spans="4:5" s="22" customFormat="1" x14ac:dyDescent="0.3">
      <c r="D257" s="35"/>
      <c r="E257" s="35"/>
    </row>
    <row r="258" spans="4:5" s="22" customFormat="1" x14ac:dyDescent="0.3">
      <c r="D258" s="35"/>
      <c r="E258" s="35"/>
    </row>
    <row r="259" spans="4:5" s="22" customFormat="1" x14ac:dyDescent="0.3">
      <c r="D259" s="35"/>
      <c r="E259" s="35"/>
    </row>
    <row r="260" spans="4:5" s="22" customFormat="1" x14ac:dyDescent="0.3">
      <c r="D260" s="35"/>
      <c r="E260" s="35"/>
    </row>
    <row r="261" spans="4:5" s="22" customFormat="1" x14ac:dyDescent="0.3">
      <c r="D261" s="35"/>
      <c r="E261" s="35"/>
    </row>
    <row r="262" spans="4:5" s="22" customFormat="1" x14ac:dyDescent="0.3">
      <c r="D262" s="35"/>
      <c r="E262" s="35"/>
    </row>
    <row r="263" spans="4:5" s="22" customFormat="1" x14ac:dyDescent="0.3">
      <c r="D263" s="35"/>
      <c r="E263" s="35"/>
    </row>
    <row r="264" spans="4:5" s="22" customFormat="1" x14ac:dyDescent="0.3">
      <c r="D264" s="35"/>
      <c r="E264" s="35"/>
    </row>
    <row r="265" spans="4:5" s="22" customFormat="1" x14ac:dyDescent="0.3">
      <c r="D265" s="35"/>
      <c r="E265" s="35"/>
    </row>
    <row r="266" spans="4:5" s="22" customFormat="1" x14ac:dyDescent="0.3">
      <c r="D266" s="35"/>
      <c r="E266" s="35"/>
    </row>
    <row r="267" spans="4:5" s="22" customFormat="1" x14ac:dyDescent="0.3">
      <c r="D267" s="35"/>
      <c r="E267" s="35"/>
    </row>
    <row r="268" spans="4:5" s="22" customFormat="1" x14ac:dyDescent="0.3">
      <c r="D268" s="35"/>
      <c r="E268" s="35"/>
    </row>
    <row r="269" spans="4:5" s="22" customFormat="1" x14ac:dyDescent="0.3">
      <c r="D269" s="35"/>
      <c r="E269" s="35"/>
    </row>
    <row r="270" spans="4:5" s="22" customFormat="1" x14ac:dyDescent="0.3">
      <c r="D270" s="35"/>
      <c r="E270" s="35"/>
    </row>
    <row r="271" spans="4:5" s="22" customFormat="1" x14ac:dyDescent="0.3">
      <c r="D271" s="35"/>
      <c r="E271" s="35"/>
    </row>
    <row r="272" spans="4:5" s="22" customFormat="1" x14ac:dyDescent="0.3">
      <c r="D272" s="35"/>
      <c r="E272" s="35"/>
    </row>
    <row r="273" spans="4:5" s="22" customFormat="1" x14ac:dyDescent="0.3">
      <c r="D273" s="35"/>
      <c r="E273" s="35"/>
    </row>
    <row r="274" spans="4:5" s="22" customFormat="1" x14ac:dyDescent="0.3">
      <c r="D274" s="35"/>
      <c r="E274" s="35"/>
    </row>
    <row r="275" spans="4:5" s="22" customFormat="1" x14ac:dyDescent="0.3">
      <c r="D275" s="35"/>
      <c r="E275" s="35"/>
    </row>
    <row r="276" spans="4:5" s="22" customFormat="1" x14ac:dyDescent="0.3">
      <c r="D276" s="35"/>
      <c r="E276" s="35"/>
    </row>
    <row r="277" spans="4:5" s="22" customFormat="1" x14ac:dyDescent="0.3">
      <c r="D277" s="35"/>
      <c r="E277" s="35"/>
    </row>
    <row r="278" spans="4:5" s="22" customFormat="1" x14ac:dyDescent="0.3">
      <c r="D278" s="35"/>
      <c r="E278" s="35"/>
    </row>
    <row r="279" spans="4:5" s="22" customFormat="1" x14ac:dyDescent="0.3">
      <c r="D279" s="35"/>
      <c r="E279" s="35"/>
    </row>
    <row r="280" spans="4:5" s="22" customFormat="1" x14ac:dyDescent="0.3">
      <c r="D280" s="35"/>
      <c r="E280" s="35"/>
    </row>
    <row r="281" spans="4:5" s="22" customFormat="1" x14ac:dyDescent="0.3">
      <c r="D281" s="35"/>
      <c r="E281" s="35"/>
    </row>
    <row r="282" spans="4:5" s="22" customFormat="1" x14ac:dyDescent="0.3">
      <c r="D282" s="35"/>
      <c r="E282" s="35"/>
    </row>
    <row r="283" spans="4:5" s="22" customFormat="1" x14ac:dyDescent="0.3">
      <c r="D283" s="35"/>
      <c r="E283" s="35"/>
    </row>
    <row r="284" spans="4:5" s="22" customFormat="1" x14ac:dyDescent="0.3">
      <c r="D284" s="35"/>
      <c r="E284" s="35"/>
    </row>
    <row r="285" spans="4:5" s="22" customFormat="1" x14ac:dyDescent="0.3">
      <c r="D285" s="35"/>
      <c r="E285" s="35"/>
    </row>
    <row r="286" spans="4:5" s="22" customFormat="1" x14ac:dyDescent="0.3">
      <c r="D286" s="35"/>
      <c r="E286" s="35"/>
    </row>
    <row r="287" spans="4:5" s="22" customFormat="1" x14ac:dyDescent="0.3">
      <c r="D287" s="35"/>
      <c r="E287" s="35"/>
    </row>
    <row r="288" spans="4:5" s="22" customFormat="1" x14ac:dyDescent="0.3">
      <c r="D288" s="35"/>
      <c r="E288" s="35"/>
    </row>
    <row r="289" spans="4:5" s="22" customFormat="1" x14ac:dyDescent="0.3">
      <c r="D289" s="35"/>
      <c r="E289" s="35"/>
    </row>
    <row r="290" spans="4:5" s="22" customFormat="1" x14ac:dyDescent="0.3">
      <c r="D290" s="35"/>
      <c r="E290" s="35"/>
    </row>
    <row r="291" spans="4:5" s="22" customFormat="1" x14ac:dyDescent="0.3">
      <c r="D291" s="35"/>
      <c r="E291" s="35"/>
    </row>
    <row r="292" spans="4:5" s="22" customFormat="1" x14ac:dyDescent="0.3">
      <c r="D292" s="35"/>
      <c r="E292" s="35"/>
    </row>
    <row r="293" spans="4:5" s="22" customFormat="1" x14ac:dyDescent="0.3">
      <c r="D293" s="35"/>
      <c r="E293" s="35"/>
    </row>
    <row r="294" spans="4:5" s="22" customFormat="1" x14ac:dyDescent="0.3">
      <c r="D294" s="35"/>
      <c r="E294" s="35"/>
    </row>
    <row r="295" spans="4:5" s="22" customFormat="1" x14ac:dyDescent="0.3">
      <c r="D295" s="35"/>
      <c r="E295" s="35"/>
    </row>
    <row r="296" spans="4:5" s="22" customFormat="1" x14ac:dyDescent="0.3">
      <c r="D296" s="35"/>
      <c r="E296" s="35"/>
    </row>
    <row r="297" spans="4:5" s="22" customFormat="1" x14ac:dyDescent="0.3">
      <c r="D297" s="35"/>
      <c r="E297" s="35"/>
    </row>
    <row r="298" spans="4:5" s="22" customFormat="1" x14ac:dyDescent="0.3">
      <c r="D298" s="35"/>
      <c r="E298" s="35"/>
    </row>
    <row r="299" spans="4:5" s="22" customFormat="1" x14ac:dyDescent="0.3">
      <c r="D299" s="35"/>
      <c r="E299" s="35"/>
    </row>
    <row r="300" spans="4:5" s="22" customFormat="1" x14ac:dyDescent="0.3">
      <c r="D300" s="35"/>
      <c r="E300" s="35"/>
    </row>
    <row r="301" spans="4:5" s="22" customFormat="1" x14ac:dyDescent="0.3">
      <c r="D301" s="35"/>
      <c r="E301" s="35"/>
    </row>
    <row r="302" spans="4:5" s="22" customFormat="1" x14ac:dyDescent="0.3">
      <c r="D302" s="35"/>
      <c r="E302" s="35"/>
    </row>
    <row r="303" spans="4:5" s="22" customFormat="1" x14ac:dyDescent="0.3">
      <c r="D303" s="35"/>
      <c r="E303" s="35"/>
    </row>
    <row r="304" spans="4:5" s="22" customFormat="1" x14ac:dyDescent="0.3">
      <c r="D304" s="35"/>
      <c r="E304" s="35"/>
    </row>
    <row r="305" spans="4:5" s="22" customFormat="1" x14ac:dyDescent="0.3">
      <c r="D305" s="35"/>
      <c r="E305" s="35"/>
    </row>
    <row r="306" spans="4:5" s="22" customFormat="1" x14ac:dyDescent="0.3">
      <c r="D306" s="35"/>
      <c r="E306" s="35"/>
    </row>
    <row r="307" spans="4:5" s="22" customFormat="1" x14ac:dyDescent="0.3">
      <c r="D307" s="35"/>
      <c r="E307" s="35"/>
    </row>
    <row r="308" spans="4:5" s="22" customFormat="1" x14ac:dyDescent="0.3">
      <c r="D308" s="35"/>
      <c r="E308" s="35"/>
    </row>
    <row r="309" spans="4:5" s="22" customFormat="1" x14ac:dyDescent="0.3">
      <c r="D309" s="35"/>
      <c r="E309" s="35"/>
    </row>
    <row r="310" spans="4:5" s="22" customFormat="1" x14ac:dyDescent="0.3">
      <c r="D310" s="35"/>
      <c r="E310" s="35"/>
    </row>
    <row r="311" spans="4:5" s="22" customFormat="1" x14ac:dyDescent="0.3">
      <c r="D311" s="35"/>
      <c r="E311" s="35"/>
    </row>
    <row r="312" spans="4:5" s="22" customFormat="1" x14ac:dyDescent="0.3">
      <c r="D312" s="35"/>
      <c r="E312" s="35"/>
    </row>
    <row r="313" spans="4:5" s="22" customFormat="1" x14ac:dyDescent="0.3">
      <c r="D313" s="35"/>
      <c r="E313" s="35"/>
    </row>
    <row r="314" spans="4:5" s="22" customFormat="1" x14ac:dyDescent="0.3">
      <c r="D314" s="35"/>
      <c r="E314" s="35"/>
    </row>
    <row r="315" spans="4:5" s="22" customFormat="1" x14ac:dyDescent="0.3">
      <c r="D315" s="35"/>
      <c r="E315" s="35"/>
    </row>
    <row r="316" spans="4:5" s="22" customFormat="1" x14ac:dyDescent="0.3">
      <c r="D316" s="35"/>
      <c r="E316" s="35"/>
    </row>
    <row r="317" spans="4:5" s="22" customFormat="1" x14ac:dyDescent="0.3">
      <c r="D317" s="35"/>
      <c r="E317" s="35"/>
    </row>
    <row r="318" spans="4:5" s="22" customFormat="1" x14ac:dyDescent="0.3">
      <c r="D318" s="35"/>
      <c r="E318" s="35"/>
    </row>
    <row r="319" spans="4:5" s="22" customFormat="1" x14ac:dyDescent="0.3">
      <c r="D319" s="35"/>
      <c r="E319" s="35"/>
    </row>
    <row r="320" spans="4:5" s="22" customFormat="1" x14ac:dyDescent="0.3">
      <c r="D320" s="35"/>
      <c r="E320" s="35"/>
    </row>
    <row r="321" spans="4:5" s="22" customFormat="1" x14ac:dyDescent="0.3">
      <c r="D321" s="35"/>
      <c r="E321" s="35"/>
    </row>
    <row r="322" spans="4:5" s="22" customFormat="1" x14ac:dyDescent="0.3">
      <c r="D322" s="35"/>
      <c r="E322" s="35"/>
    </row>
    <row r="323" spans="4:5" s="22" customFormat="1" x14ac:dyDescent="0.3">
      <c r="D323" s="35"/>
      <c r="E323" s="35"/>
    </row>
    <row r="324" spans="4:5" s="22" customFormat="1" x14ac:dyDescent="0.3">
      <c r="D324" s="35"/>
      <c r="E324" s="35"/>
    </row>
    <row r="325" spans="4:5" s="22" customFormat="1" x14ac:dyDescent="0.3">
      <c r="D325" s="35"/>
      <c r="E325" s="35"/>
    </row>
    <row r="326" spans="4:5" s="22" customFormat="1" x14ac:dyDescent="0.3">
      <c r="D326" s="35"/>
      <c r="E326" s="35"/>
    </row>
    <row r="327" spans="4:5" s="22" customFormat="1" x14ac:dyDescent="0.3">
      <c r="D327" s="35"/>
      <c r="E327" s="35"/>
    </row>
    <row r="328" spans="4:5" s="22" customFormat="1" x14ac:dyDescent="0.3">
      <c r="D328" s="35"/>
      <c r="E328" s="35"/>
    </row>
    <row r="329" spans="4:5" s="22" customFormat="1" x14ac:dyDescent="0.3">
      <c r="D329" s="35"/>
      <c r="E329" s="35"/>
    </row>
    <row r="330" spans="4:5" s="22" customFormat="1" x14ac:dyDescent="0.3">
      <c r="D330" s="35"/>
      <c r="E330" s="35"/>
    </row>
    <row r="331" spans="4:5" s="22" customFormat="1" x14ac:dyDescent="0.3">
      <c r="D331" s="35"/>
      <c r="E331" s="35"/>
    </row>
    <row r="332" spans="4:5" s="22" customFormat="1" x14ac:dyDescent="0.3">
      <c r="D332" s="35"/>
      <c r="E332" s="35"/>
    </row>
    <row r="333" spans="4:5" s="22" customFormat="1" x14ac:dyDescent="0.3">
      <c r="D333" s="35"/>
      <c r="E333" s="35"/>
    </row>
    <row r="334" spans="4:5" s="22" customFormat="1" x14ac:dyDescent="0.3">
      <c r="D334" s="35"/>
      <c r="E334" s="35"/>
    </row>
    <row r="335" spans="4:5" s="22" customFormat="1" x14ac:dyDescent="0.3">
      <c r="D335" s="35"/>
      <c r="E335" s="35"/>
    </row>
    <row r="336" spans="4:5" s="22" customFormat="1" x14ac:dyDescent="0.3">
      <c r="D336" s="35"/>
      <c r="E336" s="35"/>
    </row>
    <row r="337" spans="4:5" s="22" customFormat="1" x14ac:dyDescent="0.3">
      <c r="D337" s="35"/>
      <c r="E337" s="35"/>
    </row>
    <row r="338" spans="4:5" s="22" customFormat="1" x14ac:dyDescent="0.3">
      <c r="D338" s="35"/>
      <c r="E338" s="35"/>
    </row>
    <row r="339" spans="4:5" s="22" customFormat="1" x14ac:dyDescent="0.3">
      <c r="D339" s="35"/>
      <c r="E339" s="35"/>
    </row>
    <row r="340" spans="4:5" s="22" customFormat="1" x14ac:dyDescent="0.3">
      <c r="D340" s="35"/>
      <c r="E340" s="35"/>
    </row>
    <row r="341" spans="4:5" s="22" customFormat="1" x14ac:dyDescent="0.3">
      <c r="D341" s="35"/>
      <c r="E341" s="35"/>
    </row>
    <row r="342" spans="4:5" s="22" customFormat="1" x14ac:dyDescent="0.3">
      <c r="D342" s="35"/>
      <c r="E342" s="35"/>
    </row>
    <row r="343" spans="4:5" s="22" customFormat="1" x14ac:dyDescent="0.3">
      <c r="D343" s="35"/>
      <c r="E343" s="35"/>
    </row>
    <row r="344" spans="4:5" s="22" customFormat="1" x14ac:dyDescent="0.3">
      <c r="D344" s="35"/>
      <c r="E344" s="35"/>
    </row>
    <row r="345" spans="4:5" s="22" customFormat="1" x14ac:dyDescent="0.3">
      <c r="D345" s="35"/>
      <c r="E345" s="35"/>
    </row>
    <row r="346" spans="4:5" s="22" customFormat="1" x14ac:dyDescent="0.3">
      <c r="D346" s="35"/>
      <c r="E346" s="35"/>
    </row>
    <row r="347" spans="4:5" s="22" customFormat="1" x14ac:dyDescent="0.3">
      <c r="D347" s="35"/>
      <c r="E347" s="35"/>
    </row>
    <row r="348" spans="4:5" s="22" customFormat="1" x14ac:dyDescent="0.3">
      <c r="D348" s="35"/>
      <c r="E348" s="35"/>
    </row>
    <row r="349" spans="4:5" s="22" customFormat="1" x14ac:dyDescent="0.3">
      <c r="D349" s="35"/>
      <c r="E349" s="35"/>
    </row>
    <row r="350" spans="4:5" s="22" customFormat="1" x14ac:dyDescent="0.3">
      <c r="D350" s="35"/>
      <c r="E350" s="35"/>
    </row>
    <row r="351" spans="4:5" s="22" customFormat="1" x14ac:dyDescent="0.3">
      <c r="D351" s="35"/>
      <c r="E351" s="35"/>
    </row>
    <row r="352" spans="4:5" s="22" customFormat="1" x14ac:dyDescent="0.3">
      <c r="D352" s="35"/>
      <c r="E352" s="35"/>
    </row>
    <row r="353" spans="4:5" s="22" customFormat="1" x14ac:dyDescent="0.3">
      <c r="D353" s="35"/>
      <c r="E353" s="35"/>
    </row>
    <row r="354" spans="4:5" s="22" customFormat="1" x14ac:dyDescent="0.3">
      <c r="D354" s="35"/>
      <c r="E354" s="35"/>
    </row>
    <row r="355" spans="4:5" s="22" customFormat="1" x14ac:dyDescent="0.3">
      <c r="D355" s="35"/>
      <c r="E355" s="35"/>
    </row>
    <row r="356" spans="4:5" s="22" customFormat="1" x14ac:dyDescent="0.3">
      <c r="D356" s="35"/>
      <c r="E356" s="35"/>
    </row>
    <row r="357" spans="4:5" s="22" customFormat="1" x14ac:dyDescent="0.3">
      <c r="D357" s="35"/>
      <c r="E357" s="35"/>
    </row>
    <row r="358" spans="4:5" s="22" customFormat="1" x14ac:dyDescent="0.3">
      <c r="D358" s="35"/>
      <c r="E358" s="35"/>
    </row>
    <row r="359" spans="4:5" s="22" customFormat="1" x14ac:dyDescent="0.3">
      <c r="D359" s="35"/>
      <c r="E359" s="35"/>
    </row>
    <row r="360" spans="4:5" s="22" customFormat="1" x14ac:dyDescent="0.3">
      <c r="D360" s="35"/>
      <c r="E360" s="35"/>
    </row>
    <row r="361" spans="4:5" s="22" customFormat="1" x14ac:dyDescent="0.3">
      <c r="D361" s="35"/>
      <c r="E361" s="35"/>
    </row>
    <row r="362" spans="4:5" s="22" customFormat="1" x14ac:dyDescent="0.3">
      <c r="D362" s="35"/>
      <c r="E362" s="35"/>
    </row>
    <row r="363" spans="4:5" s="22" customFormat="1" x14ac:dyDescent="0.3">
      <c r="D363" s="35"/>
      <c r="E363" s="35"/>
    </row>
    <row r="364" spans="4:5" s="22" customFormat="1" x14ac:dyDescent="0.3">
      <c r="D364" s="35"/>
      <c r="E364" s="35"/>
    </row>
    <row r="365" spans="4:5" s="22" customFormat="1" x14ac:dyDescent="0.3">
      <c r="D365" s="35"/>
      <c r="E365" s="35"/>
    </row>
    <row r="366" spans="4:5" s="22" customFormat="1" x14ac:dyDescent="0.3">
      <c r="D366" s="35"/>
      <c r="E366" s="35"/>
    </row>
    <row r="367" spans="4:5" s="22" customFormat="1" x14ac:dyDescent="0.3">
      <c r="D367" s="35"/>
      <c r="E367" s="35"/>
    </row>
    <row r="368" spans="4:5" s="22" customFormat="1" x14ac:dyDescent="0.3">
      <c r="D368" s="35"/>
      <c r="E368" s="35"/>
    </row>
    <row r="369" spans="4:5" s="22" customFormat="1" x14ac:dyDescent="0.3">
      <c r="D369" s="35"/>
      <c r="E369" s="35"/>
    </row>
    <row r="370" spans="4:5" s="22" customFormat="1" x14ac:dyDescent="0.3">
      <c r="D370" s="35"/>
      <c r="E370" s="35"/>
    </row>
    <row r="371" spans="4:5" s="22" customFormat="1" x14ac:dyDescent="0.3">
      <c r="D371" s="35"/>
      <c r="E371" s="35"/>
    </row>
    <row r="372" spans="4:5" s="22" customFormat="1" x14ac:dyDescent="0.3">
      <c r="D372" s="35"/>
      <c r="E372" s="35"/>
    </row>
    <row r="373" spans="4:5" s="22" customFormat="1" x14ac:dyDescent="0.3">
      <c r="D373" s="35"/>
      <c r="E373" s="35"/>
    </row>
    <row r="374" spans="4:5" s="22" customFormat="1" x14ac:dyDescent="0.3">
      <c r="D374" s="35"/>
      <c r="E374" s="35"/>
    </row>
    <row r="375" spans="4:5" s="22" customFormat="1" x14ac:dyDescent="0.3">
      <c r="D375" s="35"/>
      <c r="E375" s="35"/>
    </row>
    <row r="376" spans="4:5" s="22" customFormat="1" x14ac:dyDescent="0.3">
      <c r="D376" s="35"/>
      <c r="E376" s="35"/>
    </row>
    <row r="377" spans="4:5" s="22" customFormat="1" x14ac:dyDescent="0.3">
      <c r="D377" s="35"/>
      <c r="E377" s="35"/>
    </row>
    <row r="378" spans="4:5" s="22" customFormat="1" x14ac:dyDescent="0.3">
      <c r="D378" s="35"/>
      <c r="E378" s="35"/>
    </row>
    <row r="379" spans="4:5" s="22" customFormat="1" x14ac:dyDescent="0.3">
      <c r="D379" s="35"/>
      <c r="E379" s="35"/>
    </row>
    <row r="380" spans="4:5" s="22" customFormat="1" x14ac:dyDescent="0.3">
      <c r="D380" s="35"/>
      <c r="E380" s="35"/>
    </row>
    <row r="381" spans="4:5" s="22" customFormat="1" x14ac:dyDescent="0.3">
      <c r="D381" s="35"/>
      <c r="E381" s="35"/>
    </row>
    <row r="382" spans="4:5" s="22" customFormat="1" x14ac:dyDescent="0.3">
      <c r="D382" s="35"/>
      <c r="E382" s="35"/>
    </row>
    <row r="383" spans="4:5" s="22" customFormat="1" x14ac:dyDescent="0.3">
      <c r="D383" s="35"/>
      <c r="E383" s="35"/>
    </row>
    <row r="384" spans="4:5" s="22" customFormat="1" x14ac:dyDescent="0.3">
      <c r="D384" s="35"/>
      <c r="E384" s="35"/>
    </row>
    <row r="385" spans="4:5" s="22" customFormat="1" x14ac:dyDescent="0.3">
      <c r="D385" s="35"/>
      <c r="E385" s="35"/>
    </row>
    <row r="386" spans="4:5" s="22" customFormat="1" x14ac:dyDescent="0.3">
      <c r="D386" s="35"/>
      <c r="E386" s="35"/>
    </row>
    <row r="387" spans="4:5" s="22" customFormat="1" x14ac:dyDescent="0.3">
      <c r="D387" s="35"/>
      <c r="E387" s="35"/>
    </row>
    <row r="388" spans="4:5" s="22" customFormat="1" x14ac:dyDescent="0.3">
      <c r="D388" s="35"/>
      <c r="E388" s="35"/>
    </row>
    <row r="389" spans="4:5" s="22" customFormat="1" x14ac:dyDescent="0.3">
      <c r="D389" s="35"/>
      <c r="E389" s="35"/>
    </row>
    <row r="390" spans="4:5" s="22" customFormat="1" x14ac:dyDescent="0.3">
      <c r="D390" s="35"/>
      <c r="E390" s="35"/>
    </row>
    <row r="391" spans="4:5" s="22" customFormat="1" x14ac:dyDescent="0.3">
      <c r="D391" s="35"/>
      <c r="E391" s="35"/>
    </row>
    <row r="392" spans="4:5" s="22" customFormat="1" x14ac:dyDescent="0.3">
      <c r="D392" s="35"/>
      <c r="E392" s="35"/>
    </row>
    <row r="393" spans="4:5" s="22" customFormat="1" x14ac:dyDescent="0.3">
      <c r="D393" s="35"/>
      <c r="E393" s="35"/>
    </row>
    <row r="394" spans="4:5" s="22" customFormat="1" x14ac:dyDescent="0.3">
      <c r="D394" s="35"/>
      <c r="E394" s="35"/>
    </row>
    <row r="395" spans="4:5" s="22" customFormat="1" x14ac:dyDescent="0.3">
      <c r="D395" s="35"/>
      <c r="E395" s="35"/>
    </row>
    <row r="396" spans="4:5" s="22" customFormat="1" x14ac:dyDescent="0.3">
      <c r="D396" s="35"/>
      <c r="E396" s="35"/>
    </row>
    <row r="397" spans="4:5" s="22" customFormat="1" x14ac:dyDescent="0.3">
      <c r="D397" s="35"/>
      <c r="E397" s="35"/>
    </row>
    <row r="398" spans="4:5" s="22" customFormat="1" x14ac:dyDescent="0.3">
      <c r="D398" s="35"/>
      <c r="E398" s="35"/>
    </row>
    <row r="399" spans="4:5" s="22" customFormat="1" x14ac:dyDescent="0.3">
      <c r="D399" s="35"/>
      <c r="E399" s="35"/>
    </row>
    <row r="400" spans="4:5" s="22" customFormat="1" x14ac:dyDescent="0.3">
      <c r="D400" s="35"/>
      <c r="E400" s="35"/>
    </row>
    <row r="401" spans="4:5" s="22" customFormat="1" x14ac:dyDescent="0.3">
      <c r="D401" s="35"/>
      <c r="E401" s="35"/>
    </row>
    <row r="402" spans="4:5" s="22" customFormat="1" x14ac:dyDescent="0.3">
      <c r="D402" s="35"/>
      <c r="E402" s="35"/>
    </row>
    <row r="403" spans="4:5" s="22" customFormat="1" x14ac:dyDescent="0.3">
      <c r="D403" s="35"/>
      <c r="E403" s="35"/>
    </row>
    <row r="404" spans="4:5" s="22" customFormat="1" x14ac:dyDescent="0.3">
      <c r="D404" s="35"/>
      <c r="E404" s="35"/>
    </row>
    <row r="405" spans="4:5" s="22" customFormat="1" x14ac:dyDescent="0.3">
      <c r="D405" s="35"/>
      <c r="E405" s="35"/>
    </row>
    <row r="406" spans="4:5" s="22" customFormat="1" x14ac:dyDescent="0.3">
      <c r="D406" s="35"/>
      <c r="E406" s="35"/>
    </row>
    <row r="407" spans="4:5" s="22" customFormat="1" x14ac:dyDescent="0.3">
      <c r="D407" s="35"/>
      <c r="E407" s="35"/>
    </row>
    <row r="408" spans="4:5" s="22" customFormat="1" x14ac:dyDescent="0.3">
      <c r="D408" s="35"/>
      <c r="E408" s="35"/>
    </row>
    <row r="409" spans="4:5" s="22" customFormat="1" x14ac:dyDescent="0.3">
      <c r="D409" s="35"/>
      <c r="E409" s="35"/>
    </row>
    <row r="410" spans="4:5" s="22" customFormat="1" x14ac:dyDescent="0.3">
      <c r="D410" s="35"/>
      <c r="E410" s="35"/>
    </row>
    <row r="411" spans="4:5" s="22" customFormat="1" x14ac:dyDescent="0.3">
      <c r="D411" s="35"/>
      <c r="E411" s="35"/>
    </row>
    <row r="412" spans="4:5" s="22" customFormat="1" x14ac:dyDescent="0.3">
      <c r="D412" s="35"/>
      <c r="E412" s="35"/>
    </row>
    <row r="413" spans="4:5" s="22" customFormat="1" x14ac:dyDescent="0.3">
      <c r="D413" s="35"/>
      <c r="E413" s="35"/>
    </row>
    <row r="414" spans="4:5" s="22" customFormat="1" x14ac:dyDescent="0.3">
      <c r="D414" s="35"/>
      <c r="E414" s="35"/>
    </row>
    <row r="415" spans="4:5" s="22" customFormat="1" x14ac:dyDescent="0.3">
      <c r="D415" s="35"/>
      <c r="E415" s="35"/>
    </row>
    <row r="416" spans="4:5" s="22" customFormat="1" x14ac:dyDescent="0.3">
      <c r="D416" s="35"/>
      <c r="E416" s="35"/>
    </row>
    <row r="417" spans="4:71" s="22" customFormat="1" x14ac:dyDescent="0.3">
      <c r="D417" s="35"/>
      <c r="E417" s="35"/>
    </row>
    <row r="418" spans="4:71" s="22" customFormat="1" x14ac:dyDescent="0.3">
      <c r="D418" s="35"/>
      <c r="E418" s="35"/>
    </row>
    <row r="419" spans="4:71" s="22" customFormat="1" x14ac:dyDescent="0.3">
      <c r="D419" s="35"/>
      <c r="E419" s="35"/>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row>
  </sheetData>
  <sheetProtection algorithmName="SHA-512" hashValue="J7tsw4cqJTvajeUZjTH8NJUspBVB78kePBUit64Ik+Wks2k9A7qwc7InUuj/Ptl5AtYkNr6vz3f01mrls3lZ0A==" saltValue="s+rndsj0aNEqTUZhNh/4Aw==" spinCount="100000" sheet="1" objects="1" scenarios="1" formatCells="0" formatColumns="0" formatRows="0"/>
  <dataConsolidate/>
  <mergeCells count="99">
    <mergeCell ref="B87:M87"/>
    <mergeCell ref="B26:C26"/>
    <mergeCell ref="H34:J34"/>
    <mergeCell ref="B34:D34"/>
    <mergeCell ref="B36:D36"/>
    <mergeCell ref="B78:D78"/>
    <mergeCell ref="B38:D38"/>
    <mergeCell ref="B62:D62"/>
    <mergeCell ref="B58:D58"/>
    <mergeCell ref="B60:D60"/>
    <mergeCell ref="B61:D61"/>
    <mergeCell ref="H61:J61"/>
    <mergeCell ref="H42:J42"/>
    <mergeCell ref="H44:J44"/>
    <mergeCell ref="H46:J46"/>
    <mergeCell ref="H53:J53"/>
    <mergeCell ref="B79:D79"/>
    <mergeCell ref="B80:D80"/>
    <mergeCell ref="B53:D53"/>
    <mergeCell ref="B42:C42"/>
    <mergeCell ref="B13:M13"/>
    <mergeCell ref="B16:M16"/>
    <mergeCell ref="B14:M14"/>
    <mergeCell ref="B15:M15"/>
    <mergeCell ref="B18:M18"/>
    <mergeCell ref="B17:M17"/>
    <mergeCell ref="H24:J24"/>
    <mergeCell ref="H26:J26"/>
    <mergeCell ref="H32:J32"/>
    <mergeCell ref="B64:D64"/>
    <mergeCell ref="H38:J38"/>
    <mergeCell ref="B27:D27"/>
    <mergeCell ref="B98:D98"/>
    <mergeCell ref="B101:D101"/>
    <mergeCell ref="B103:D103"/>
    <mergeCell ref="B19:M19"/>
    <mergeCell ref="B20:M20"/>
    <mergeCell ref="H92:J92"/>
    <mergeCell ref="H30:J30"/>
    <mergeCell ref="B30:D30"/>
    <mergeCell ref="B32:D32"/>
    <mergeCell ref="H48:J48"/>
    <mergeCell ref="H50:J50"/>
    <mergeCell ref="B84:D84"/>
    <mergeCell ref="B86:D86"/>
    <mergeCell ref="B82:D82"/>
    <mergeCell ref="B50:D50"/>
    <mergeCell ref="H77:J77"/>
    <mergeCell ref="B131:M131"/>
    <mergeCell ref="B125:M125"/>
    <mergeCell ref="B112:D112"/>
    <mergeCell ref="B114:D114"/>
    <mergeCell ref="B121:D121"/>
    <mergeCell ref="B128:M128"/>
    <mergeCell ref="B129:M129"/>
    <mergeCell ref="B126:M126"/>
    <mergeCell ref="B127:M127"/>
    <mergeCell ref="B117:D117"/>
    <mergeCell ref="B119:D119"/>
    <mergeCell ref="B120:D120"/>
    <mergeCell ref="B130:M130"/>
    <mergeCell ref="B132:D132"/>
    <mergeCell ref="H55:J55"/>
    <mergeCell ref="B55:D55"/>
    <mergeCell ref="B70:D70"/>
    <mergeCell ref="H107:J107"/>
    <mergeCell ref="B74:D74"/>
    <mergeCell ref="B76:D76"/>
    <mergeCell ref="B77:D77"/>
    <mergeCell ref="B65:D65"/>
    <mergeCell ref="B68:D68"/>
    <mergeCell ref="H68:J68"/>
    <mergeCell ref="H70:J70"/>
    <mergeCell ref="H94:J94"/>
    <mergeCell ref="B96:D96"/>
    <mergeCell ref="B110:D110"/>
    <mergeCell ref="B12:M12"/>
    <mergeCell ref="B2:L2"/>
    <mergeCell ref="B4:M4"/>
    <mergeCell ref="B7:M7"/>
    <mergeCell ref="B9:L9"/>
    <mergeCell ref="B11:M11"/>
    <mergeCell ref="B10:M10"/>
    <mergeCell ref="B156:D156"/>
    <mergeCell ref="B159:D159"/>
    <mergeCell ref="B166:D166"/>
    <mergeCell ref="B169:D169"/>
    <mergeCell ref="B63:D63"/>
    <mergeCell ref="B66:D66"/>
    <mergeCell ref="B158:D158"/>
    <mergeCell ref="B134:D134"/>
    <mergeCell ref="B136:D136"/>
    <mergeCell ref="B145:D145"/>
    <mergeCell ref="B147:D147"/>
    <mergeCell ref="B149:D149"/>
    <mergeCell ref="B152:M152"/>
    <mergeCell ref="B104:D104"/>
    <mergeCell ref="B113:D113"/>
    <mergeCell ref="B154:D154"/>
  </mergeCells>
  <conditionalFormatting sqref="F147:G151 F153:G161 F165:G170 J163 I165:I170 I153:I163 I147:I151">
    <cfRule type="containsText" dxfId="5" priority="9" operator="containsText" text="Introduce value">
      <formula>NOT(ISERROR(SEARCH("Introduce value",#REF!)))</formula>
    </cfRule>
  </conditionalFormatting>
  <conditionalFormatting sqref="K147">
    <cfRule type="containsText" dxfId="4" priority="8" operator="containsText" text="Introduce value">
      <formula>NOT(ISERROR(SEARCH("Introduce value",#REF!)))</formula>
    </cfRule>
  </conditionalFormatting>
  <conditionalFormatting sqref="I164">
    <cfRule type="containsText" dxfId="3" priority="6" operator="containsText" text="Introduce value">
      <formula>NOT(ISERROR(SEARCH("Introduce value",#REF!)))</formula>
    </cfRule>
  </conditionalFormatting>
  <conditionalFormatting sqref="F164:G164">
    <cfRule type="containsText" dxfId="2" priority="4" operator="containsText" text="Introduce value">
      <formula>NOT(ISERROR(SEARCH("Introduce value",#REF!)))</formula>
    </cfRule>
  </conditionalFormatting>
  <conditionalFormatting sqref="F162:G163">
    <cfRule type="containsText" dxfId="1" priority="3" operator="containsText" text="Introduce value">
      <formula>NOT(ISERROR(SEARCH("Introduce value",#REF!)))</formula>
    </cfRule>
  </conditionalFormatting>
  <conditionalFormatting sqref="H163">
    <cfRule type="containsText" dxfId="0" priority="1" operator="containsText" text="Introduce value">
      <formula>NOT(ISERROR(SEARCH("Introduce value",#REF!)))</formula>
    </cfRule>
  </conditionalFormatting>
  <dataValidations count="3">
    <dataValidation type="list" allowBlank="1" showInputMessage="1" showErrorMessage="1" sqref="D42">
      <formula1>Yes_No</formula1>
    </dataValidation>
    <dataValidation type="list" allowBlank="1" showInputMessage="1" showErrorMessage="1" sqref="D26">
      <formula1>mwf</formula1>
    </dataValidation>
    <dataValidation type="list" allowBlank="1" showInputMessage="1" showErrorMessage="1" sqref="F32">
      <formula1>activity</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E130"/>
  <sheetViews>
    <sheetView zoomScale="112" zoomScaleNormal="112" workbookViewId="0"/>
  </sheetViews>
  <sheetFormatPr defaultColWidth="8.76171875" defaultRowHeight="12.4" x14ac:dyDescent="0.3"/>
  <cols>
    <col min="1" max="1" width="1.64453125" style="4" customWidth="1"/>
    <col min="2" max="2" width="30.64453125" style="4" customWidth="1"/>
    <col min="3" max="3" width="16.87890625" style="4" customWidth="1"/>
    <col min="4" max="4" width="15.64453125" style="50" customWidth="1"/>
    <col min="5" max="5" width="17" style="4" bestFit="1" customWidth="1"/>
    <col min="6" max="6" width="16.76171875" style="4" bestFit="1" customWidth="1"/>
    <col min="7" max="7" width="17.3515625" style="4" bestFit="1" customWidth="1"/>
    <col min="8" max="8" width="11.3515625" style="4" bestFit="1" customWidth="1"/>
    <col min="9" max="9" width="19.3515625" style="4" customWidth="1"/>
    <col min="10" max="10" width="14.1171875" style="4" customWidth="1"/>
    <col min="11" max="11" width="13.1171875" style="4" customWidth="1"/>
    <col min="12" max="12" width="16.1171875" style="4" customWidth="1"/>
    <col min="13" max="13" width="20.3515625" style="4" customWidth="1"/>
    <col min="14" max="14" width="10.64453125" style="4" customWidth="1"/>
    <col min="15" max="15" width="11.234375" style="4" customWidth="1"/>
    <col min="16" max="16384" width="8.76171875" style="4"/>
  </cols>
  <sheetData>
    <row r="2" spans="2:5" ht="17.649999999999999" x14ac:dyDescent="0.3">
      <c r="B2" s="13" t="s">
        <v>62</v>
      </c>
      <c r="C2" s="13"/>
      <c r="D2" s="13"/>
      <c r="E2" s="13"/>
    </row>
    <row r="3" spans="2:5" s="93" customFormat="1" x14ac:dyDescent="0.3">
      <c r="D3" s="94"/>
    </row>
    <row r="4" spans="2:5" s="93" customFormat="1" x14ac:dyDescent="0.3">
      <c r="B4" s="101" t="s">
        <v>86</v>
      </c>
      <c r="C4" s="116"/>
      <c r="D4" s="117"/>
      <c r="E4" s="117"/>
    </row>
    <row r="5" spans="2:5" s="93" customFormat="1" x14ac:dyDescent="0.3">
      <c r="B5" s="99" t="s">
        <v>88</v>
      </c>
      <c r="C5" s="119" t="s">
        <v>89</v>
      </c>
      <c r="D5" s="115"/>
      <c r="E5" s="115"/>
    </row>
    <row r="6" spans="2:5" s="93" customFormat="1" x14ac:dyDescent="0.3">
      <c r="B6" s="99" t="s">
        <v>85</v>
      </c>
      <c r="C6" s="119" t="s">
        <v>90</v>
      </c>
      <c r="D6" s="115"/>
      <c r="E6" s="115"/>
    </row>
    <row r="7" spans="2:5" s="93" customFormat="1" x14ac:dyDescent="0.3">
      <c r="B7" s="99" t="s">
        <v>87</v>
      </c>
      <c r="C7" s="119" t="s">
        <v>91</v>
      </c>
      <c r="D7" s="115"/>
      <c r="E7" s="115"/>
    </row>
    <row r="8" spans="2:5" s="93" customFormat="1" x14ac:dyDescent="0.3">
      <c r="B8" s="90"/>
      <c r="C8" s="128"/>
      <c r="D8" s="94"/>
      <c r="E8" s="94"/>
    </row>
    <row r="9" spans="2:5" s="93" customFormat="1" x14ac:dyDescent="0.3">
      <c r="B9" s="129" t="s">
        <v>101</v>
      </c>
      <c r="C9" s="128"/>
      <c r="D9" s="94"/>
      <c r="E9" s="94"/>
    </row>
    <row r="10" spans="2:5" s="93" customFormat="1" x14ac:dyDescent="0.3">
      <c r="B10" s="101" t="s">
        <v>100</v>
      </c>
      <c r="C10" s="116"/>
      <c r="D10" s="117"/>
      <c r="E10" s="117"/>
    </row>
    <row r="11" spans="2:5" s="93" customFormat="1" x14ac:dyDescent="0.3">
      <c r="B11" s="99" t="s">
        <v>88</v>
      </c>
      <c r="C11" s="119" t="s">
        <v>89</v>
      </c>
      <c r="D11" s="115"/>
      <c r="E11" s="115"/>
    </row>
    <row r="12" spans="2:5" s="93" customFormat="1" x14ac:dyDescent="0.3">
      <c r="B12" s="99" t="s">
        <v>102</v>
      </c>
      <c r="C12" s="119">
        <v>0.2</v>
      </c>
      <c r="D12" s="115"/>
      <c r="E12" s="115"/>
    </row>
    <row r="13" spans="2:5" s="93" customFormat="1" x14ac:dyDescent="0.3">
      <c r="B13" s="99" t="s">
        <v>103</v>
      </c>
      <c r="C13" s="119">
        <v>0.1</v>
      </c>
      <c r="D13" s="115"/>
      <c r="E13" s="115"/>
    </row>
    <row r="14" spans="2:5" s="93" customFormat="1" x14ac:dyDescent="0.3">
      <c r="B14" s="99" t="s">
        <v>104</v>
      </c>
      <c r="C14" s="119">
        <v>0.2</v>
      </c>
      <c r="D14" s="115"/>
      <c r="E14" s="115"/>
    </row>
    <row r="15" spans="2:5" s="93" customFormat="1" x14ac:dyDescent="0.3">
      <c r="B15" s="99" t="s">
        <v>105</v>
      </c>
      <c r="C15" s="119">
        <v>0.1</v>
      </c>
      <c r="D15" s="115"/>
      <c r="E15" s="115"/>
    </row>
    <row r="16" spans="2:5" s="93" customFormat="1" x14ac:dyDescent="0.3">
      <c r="B16" s="99" t="s">
        <v>106</v>
      </c>
      <c r="C16" s="119">
        <v>0.1</v>
      </c>
      <c r="D16" s="115"/>
      <c r="E16" s="115"/>
    </row>
    <row r="17" spans="2:5" s="93" customFormat="1" x14ac:dyDescent="0.3">
      <c r="B17" s="99" t="s">
        <v>107</v>
      </c>
      <c r="C17" s="119">
        <v>0.1</v>
      </c>
      <c r="D17" s="115"/>
      <c r="E17" s="115"/>
    </row>
    <row r="18" spans="2:5" s="93" customFormat="1" x14ac:dyDescent="0.3">
      <c r="B18" s="99" t="s">
        <v>108</v>
      </c>
      <c r="C18" s="119">
        <v>0.2</v>
      </c>
      <c r="D18" s="115"/>
      <c r="E18" s="115"/>
    </row>
    <row r="19" spans="2:5" s="93" customFormat="1" x14ac:dyDescent="0.3">
      <c r="B19" s="99" t="s">
        <v>109</v>
      </c>
      <c r="C19" s="119">
        <v>0.06</v>
      </c>
      <c r="D19" s="115"/>
      <c r="E19" s="115"/>
    </row>
    <row r="20" spans="2:5" s="93" customFormat="1" x14ac:dyDescent="0.3">
      <c r="B20" s="99" t="s">
        <v>110</v>
      </c>
      <c r="C20" s="119">
        <v>0.06</v>
      </c>
      <c r="D20" s="115"/>
      <c r="E20" s="115"/>
    </row>
    <row r="21" spans="2:5" s="93" customFormat="1" x14ac:dyDescent="0.3">
      <c r="B21" s="99" t="s">
        <v>111</v>
      </c>
      <c r="C21" s="119">
        <v>0.05</v>
      </c>
      <c r="D21" s="115"/>
      <c r="E21" s="115"/>
    </row>
    <row r="22" spans="2:5" s="93" customFormat="1" ht="24.75" x14ac:dyDescent="0.3">
      <c r="B22" s="100" t="s">
        <v>142</v>
      </c>
      <c r="C22" s="119">
        <v>0.04</v>
      </c>
      <c r="D22" s="115"/>
      <c r="E22" s="115"/>
    </row>
    <row r="23" spans="2:5" s="93" customFormat="1" x14ac:dyDescent="0.3">
      <c r="B23" s="99" t="s">
        <v>143</v>
      </c>
      <c r="C23" s="119">
        <v>0.05</v>
      </c>
      <c r="D23" s="115"/>
      <c r="E23" s="115"/>
    </row>
    <row r="24" spans="2:5" s="93" customFormat="1" x14ac:dyDescent="0.3">
      <c r="B24" s="99" t="s">
        <v>144</v>
      </c>
      <c r="C24" s="119">
        <v>1E-3</v>
      </c>
      <c r="D24" s="115"/>
      <c r="E24" s="115"/>
    </row>
    <row r="25" spans="2:5" s="93" customFormat="1" x14ac:dyDescent="0.3">
      <c r="D25" s="94"/>
    </row>
    <row r="26" spans="2:5" s="90" customFormat="1" ht="13.5" customHeight="1" x14ac:dyDescent="0.3">
      <c r="B26" s="101" t="s">
        <v>63</v>
      </c>
      <c r="C26" s="118"/>
      <c r="D26" s="118"/>
      <c r="E26" s="118"/>
    </row>
    <row r="27" spans="2:5" s="90" customFormat="1" ht="12.75" customHeight="1" x14ac:dyDescent="0.3">
      <c r="B27" s="100" t="s">
        <v>18</v>
      </c>
      <c r="C27" s="99"/>
      <c r="D27" s="99"/>
      <c r="E27" s="115"/>
    </row>
    <row r="28" spans="2:5" s="90" customFormat="1" ht="12.75" customHeight="1" x14ac:dyDescent="0.3">
      <c r="B28" s="99" t="s">
        <v>64</v>
      </c>
      <c r="C28" s="99"/>
      <c r="D28" s="99"/>
      <c r="E28" s="115"/>
    </row>
    <row r="29" spans="2:5" s="90" customFormat="1" ht="12.75" customHeight="1" x14ac:dyDescent="0.3">
      <c r="B29" s="99" t="s">
        <v>65</v>
      </c>
      <c r="C29" s="99"/>
      <c r="D29" s="99"/>
      <c r="E29" s="115"/>
    </row>
    <row r="30" spans="2:5" s="90" customFormat="1" ht="12.75" customHeight="1" x14ac:dyDescent="0.3">
      <c r="C30" s="95"/>
      <c r="D30" s="95"/>
    </row>
    <row r="31" spans="2:5" s="90" customFormat="1" x14ac:dyDescent="0.3">
      <c r="B31" s="96"/>
      <c r="C31" s="95"/>
      <c r="D31" s="95"/>
    </row>
    <row r="32" spans="2:5" s="90" customFormat="1" x14ac:dyDescent="0.3">
      <c r="B32" s="96"/>
      <c r="C32" s="95"/>
      <c r="D32" s="95"/>
    </row>
    <row r="33" spans="3:4" s="90" customFormat="1" x14ac:dyDescent="0.3">
      <c r="D33" s="97"/>
    </row>
    <row r="34" spans="3:4" s="90" customFormat="1" x14ac:dyDescent="0.3">
      <c r="D34" s="97"/>
    </row>
    <row r="35" spans="3:4" s="90" customFormat="1" x14ac:dyDescent="0.3">
      <c r="D35" s="97"/>
    </row>
    <row r="36" spans="3:4" s="90" customFormat="1" x14ac:dyDescent="0.3">
      <c r="C36" s="91"/>
      <c r="D36" s="97"/>
    </row>
    <row r="37" spans="3:4" s="90" customFormat="1" x14ac:dyDescent="0.3">
      <c r="C37" s="91"/>
      <c r="D37" s="97"/>
    </row>
    <row r="38" spans="3:4" s="90" customFormat="1" x14ac:dyDescent="0.3">
      <c r="D38" s="97"/>
    </row>
    <row r="39" spans="3:4" s="90" customFormat="1" x14ac:dyDescent="0.3">
      <c r="D39" s="97"/>
    </row>
    <row r="40" spans="3:4" s="90" customFormat="1" x14ac:dyDescent="0.3">
      <c r="C40" s="91"/>
      <c r="D40" s="97"/>
    </row>
    <row r="41" spans="3:4" s="90" customFormat="1" x14ac:dyDescent="0.3">
      <c r="C41" s="91"/>
      <c r="D41" s="97"/>
    </row>
    <row r="42" spans="3:4" s="90" customFormat="1" x14ac:dyDescent="0.3">
      <c r="D42" s="97"/>
    </row>
    <row r="43" spans="3:4" s="90" customFormat="1" x14ac:dyDescent="0.3">
      <c r="D43" s="97"/>
    </row>
    <row r="44" spans="3:4" s="90" customFormat="1" x14ac:dyDescent="0.3">
      <c r="D44" s="97"/>
    </row>
    <row r="45" spans="3:4" s="90" customFormat="1" x14ac:dyDescent="0.3">
      <c r="D45" s="97"/>
    </row>
    <row r="46" spans="3:4" s="90" customFormat="1" x14ac:dyDescent="0.3">
      <c r="D46" s="97"/>
    </row>
    <row r="47" spans="3:4" s="90" customFormat="1" x14ac:dyDescent="0.3">
      <c r="D47" s="97"/>
    </row>
    <row r="48" spans="3:4" s="90" customFormat="1" x14ac:dyDescent="0.3">
      <c r="D48" s="97"/>
    </row>
    <row r="49" spans="2:4" s="90" customFormat="1" ht="17.649999999999999" x14ac:dyDescent="0.3">
      <c r="B49" s="98"/>
      <c r="C49" s="98"/>
      <c r="D49" s="98"/>
    </row>
    <row r="50" spans="2:4" s="90" customFormat="1" x14ac:dyDescent="0.3">
      <c r="B50" s="175"/>
      <c r="C50" s="175"/>
      <c r="D50" s="97"/>
    </row>
    <row r="51" spans="2:4" s="90" customFormat="1" x14ac:dyDescent="0.3">
      <c r="C51" s="95"/>
      <c r="D51" s="95"/>
    </row>
    <row r="52" spans="2:4" s="90" customFormat="1" x14ac:dyDescent="0.3">
      <c r="C52" s="95"/>
      <c r="D52" s="95"/>
    </row>
    <row r="53" spans="2:4" s="90" customFormat="1" x14ac:dyDescent="0.3">
      <c r="C53" s="95"/>
      <c r="D53" s="95"/>
    </row>
    <row r="54" spans="2:4" s="90" customFormat="1" x14ac:dyDescent="0.3">
      <c r="C54" s="95"/>
      <c r="D54" s="95"/>
    </row>
    <row r="55" spans="2:4" s="90" customFormat="1" x14ac:dyDescent="0.3">
      <c r="C55" s="95"/>
      <c r="D55" s="95"/>
    </row>
    <row r="56" spans="2:4" s="90" customFormat="1" x14ac:dyDescent="0.3">
      <c r="C56" s="95"/>
      <c r="D56" s="95"/>
    </row>
    <row r="57" spans="2:4" s="90" customFormat="1" x14ac:dyDescent="0.3">
      <c r="B57" s="91"/>
      <c r="C57" s="95"/>
      <c r="D57" s="95"/>
    </row>
    <row r="58" spans="2:4" s="90" customFormat="1" x14ac:dyDescent="0.3">
      <c r="B58" s="91"/>
      <c r="C58" s="95"/>
      <c r="D58" s="95"/>
    </row>
    <row r="59" spans="2:4" s="90" customFormat="1" x14ac:dyDescent="0.3">
      <c r="B59" s="91"/>
      <c r="C59" s="95"/>
      <c r="D59" s="95"/>
    </row>
    <row r="60" spans="2:4" s="90" customFormat="1" x14ac:dyDescent="0.3">
      <c r="B60" s="91"/>
      <c r="C60" s="95"/>
      <c r="D60" s="95"/>
    </row>
    <row r="61" spans="2:4" s="90" customFormat="1" x14ac:dyDescent="0.3">
      <c r="B61" s="91"/>
      <c r="C61" s="95"/>
      <c r="D61" s="95"/>
    </row>
    <row r="62" spans="2:4" s="90" customFormat="1" x14ac:dyDescent="0.3">
      <c r="C62" s="95"/>
      <c r="D62" s="95"/>
    </row>
    <row r="63" spans="2:4" s="90" customFormat="1" x14ac:dyDescent="0.3">
      <c r="B63" s="91"/>
      <c r="C63" s="95"/>
      <c r="D63" s="95"/>
    </row>
    <row r="64" spans="2:4" s="90" customFormat="1" x14ac:dyDescent="0.3">
      <c r="B64" s="91"/>
      <c r="C64" s="95"/>
      <c r="D64" s="95"/>
    </row>
    <row r="65" spans="2:4" s="90" customFormat="1" x14ac:dyDescent="0.3">
      <c r="B65" s="91"/>
      <c r="C65" s="95"/>
      <c r="D65" s="95"/>
    </row>
    <row r="66" spans="2:4" s="90" customFormat="1" x14ac:dyDescent="0.3">
      <c r="C66" s="95"/>
      <c r="D66" s="95"/>
    </row>
    <row r="67" spans="2:4" s="90" customFormat="1" x14ac:dyDescent="0.3">
      <c r="B67" s="57"/>
      <c r="C67" s="57"/>
      <c r="D67" s="97"/>
    </row>
    <row r="68" spans="2:4" s="90" customFormat="1" ht="12.75" customHeight="1" x14ac:dyDescent="0.3">
      <c r="C68" s="95"/>
    </row>
    <row r="69" spans="2:4" s="90" customFormat="1" x14ac:dyDescent="0.3">
      <c r="B69" s="91"/>
      <c r="C69" s="95"/>
    </row>
    <row r="70" spans="2:4" s="90" customFormat="1" x14ac:dyDescent="0.3">
      <c r="B70" s="91"/>
      <c r="C70" s="95"/>
    </row>
    <row r="71" spans="2:4" s="86" customFormat="1" x14ac:dyDescent="0.3">
      <c r="B71" s="89"/>
      <c r="C71" s="88"/>
    </row>
    <row r="72" spans="2:4" s="86" customFormat="1" x14ac:dyDescent="0.3">
      <c r="B72" s="89"/>
      <c r="C72" s="88"/>
    </row>
    <row r="73" spans="2:4" s="86" customFormat="1" x14ac:dyDescent="0.3">
      <c r="B73" s="57"/>
      <c r="C73" s="57"/>
      <c r="D73" s="87"/>
    </row>
    <row r="74" spans="2:4" s="86" customFormat="1" x14ac:dyDescent="0.3">
      <c r="B74" s="57"/>
      <c r="C74" s="57"/>
      <c r="D74" s="87"/>
    </row>
    <row r="75" spans="2:4" s="86" customFormat="1" x14ac:dyDescent="0.3">
      <c r="B75" s="92"/>
      <c r="C75" s="88"/>
    </row>
    <row r="76" spans="2:4" s="86" customFormat="1" x14ac:dyDescent="0.3">
      <c r="B76" s="89"/>
      <c r="C76" s="88"/>
    </row>
    <row r="77" spans="2:4" s="86" customFormat="1" x14ac:dyDescent="0.3">
      <c r="B77" s="89"/>
      <c r="C77" s="88"/>
    </row>
    <row r="78" spans="2:4" s="86" customFormat="1" x14ac:dyDescent="0.3">
      <c r="B78" s="89"/>
      <c r="C78" s="88"/>
    </row>
    <row r="79" spans="2:4" s="86" customFormat="1" x14ac:dyDescent="0.3">
      <c r="B79" s="89"/>
      <c r="C79" s="88"/>
    </row>
    <row r="80" spans="2:4" s="86" customFormat="1" x14ac:dyDescent="0.3">
      <c r="D80" s="87"/>
    </row>
    <row r="81" spans="2:4" s="86" customFormat="1" x14ac:dyDescent="0.3">
      <c r="B81" s="57"/>
      <c r="C81" s="57"/>
      <c r="D81" s="87"/>
    </row>
    <row r="82" spans="2:4" s="86" customFormat="1" x14ac:dyDescent="0.3">
      <c r="B82" s="92"/>
      <c r="C82" s="88"/>
    </row>
    <row r="83" spans="2:4" s="86" customFormat="1" x14ac:dyDescent="0.3">
      <c r="B83" s="89"/>
      <c r="C83" s="88"/>
    </row>
    <row r="84" spans="2:4" s="86" customFormat="1" x14ac:dyDescent="0.3">
      <c r="B84" s="89"/>
      <c r="C84" s="88"/>
    </row>
    <row r="85" spans="2:4" s="86" customFormat="1" x14ac:dyDescent="0.3">
      <c r="B85" s="89"/>
      <c r="C85" s="88"/>
    </row>
    <row r="86" spans="2:4" s="86" customFormat="1" x14ac:dyDescent="0.3">
      <c r="B86" s="89"/>
      <c r="C86" s="88"/>
    </row>
    <row r="87" spans="2:4" s="86" customFormat="1" x14ac:dyDescent="0.3">
      <c r="D87" s="87"/>
    </row>
    <row r="88" spans="2:4" s="86" customFormat="1" x14ac:dyDescent="0.3">
      <c r="D88" s="87"/>
    </row>
    <row r="89" spans="2:4" s="86" customFormat="1" x14ac:dyDescent="0.3">
      <c r="D89" s="87"/>
    </row>
    <row r="90" spans="2:4" s="86" customFormat="1" x14ac:dyDescent="0.3">
      <c r="D90" s="87"/>
    </row>
    <row r="91" spans="2:4" s="86" customFormat="1" x14ac:dyDescent="0.3">
      <c r="D91" s="87"/>
    </row>
    <row r="92" spans="2:4" s="86" customFormat="1" x14ac:dyDescent="0.3">
      <c r="D92" s="87"/>
    </row>
    <row r="93" spans="2:4" s="86" customFormat="1" x14ac:dyDescent="0.3">
      <c r="D93" s="87"/>
    </row>
    <row r="94" spans="2:4" s="86" customFormat="1" x14ac:dyDescent="0.3">
      <c r="D94" s="87"/>
    </row>
    <row r="95" spans="2:4" s="86" customFormat="1" x14ac:dyDescent="0.3">
      <c r="D95" s="87"/>
    </row>
    <row r="96" spans="2:4" s="86" customFormat="1" x14ac:dyDescent="0.3">
      <c r="D96" s="87"/>
    </row>
    <row r="97" spans="4:4" s="86" customFormat="1" x14ac:dyDescent="0.3">
      <c r="D97" s="87"/>
    </row>
    <row r="98" spans="4:4" s="86" customFormat="1" x14ac:dyDescent="0.3">
      <c r="D98" s="87"/>
    </row>
    <row r="99" spans="4:4" s="86" customFormat="1" x14ac:dyDescent="0.3">
      <c r="D99" s="87"/>
    </row>
    <row r="100" spans="4:4" s="86" customFormat="1" x14ac:dyDescent="0.3">
      <c r="D100" s="87"/>
    </row>
    <row r="101" spans="4:4" s="86" customFormat="1" x14ac:dyDescent="0.3">
      <c r="D101" s="87"/>
    </row>
    <row r="102" spans="4:4" s="86" customFormat="1" x14ac:dyDescent="0.3">
      <c r="D102" s="87"/>
    </row>
    <row r="103" spans="4:4" s="86" customFormat="1" x14ac:dyDescent="0.3">
      <c r="D103" s="87"/>
    </row>
    <row r="104" spans="4:4" s="86" customFormat="1" x14ac:dyDescent="0.3">
      <c r="D104" s="87"/>
    </row>
    <row r="105" spans="4:4" s="86" customFormat="1" x14ac:dyDescent="0.3">
      <c r="D105" s="87"/>
    </row>
    <row r="106" spans="4:4" s="86" customFormat="1" x14ac:dyDescent="0.3">
      <c r="D106" s="87"/>
    </row>
    <row r="107" spans="4:4" s="86" customFormat="1" x14ac:dyDescent="0.3">
      <c r="D107" s="87"/>
    </row>
    <row r="108" spans="4:4" s="86" customFormat="1" x14ac:dyDescent="0.3">
      <c r="D108" s="87"/>
    </row>
    <row r="109" spans="4:4" s="86" customFormat="1" x14ac:dyDescent="0.3">
      <c r="D109" s="87"/>
    </row>
    <row r="110" spans="4:4" s="86" customFormat="1" x14ac:dyDescent="0.3">
      <c r="D110" s="87"/>
    </row>
    <row r="111" spans="4:4" s="86" customFormat="1" x14ac:dyDescent="0.3">
      <c r="D111" s="87"/>
    </row>
    <row r="112" spans="4:4" s="86" customFormat="1" x14ac:dyDescent="0.3">
      <c r="D112" s="87"/>
    </row>
    <row r="113" spans="4:4" s="86" customFormat="1" x14ac:dyDescent="0.3">
      <c r="D113" s="87"/>
    </row>
    <row r="114" spans="4:4" s="86" customFormat="1" x14ac:dyDescent="0.3">
      <c r="D114" s="87"/>
    </row>
    <row r="115" spans="4:4" s="86" customFormat="1" x14ac:dyDescent="0.3">
      <c r="D115" s="87"/>
    </row>
    <row r="116" spans="4:4" s="86" customFormat="1" x14ac:dyDescent="0.3">
      <c r="D116" s="87"/>
    </row>
    <row r="117" spans="4:4" s="86" customFormat="1" x14ac:dyDescent="0.3">
      <c r="D117" s="87"/>
    </row>
    <row r="118" spans="4:4" s="86" customFormat="1" x14ac:dyDescent="0.3">
      <c r="D118" s="87"/>
    </row>
    <row r="119" spans="4:4" s="86" customFormat="1" x14ac:dyDescent="0.3">
      <c r="D119" s="87"/>
    </row>
    <row r="120" spans="4:4" s="86" customFormat="1" x14ac:dyDescent="0.3">
      <c r="D120" s="87"/>
    </row>
    <row r="121" spans="4:4" s="86" customFormat="1" x14ac:dyDescent="0.3">
      <c r="D121" s="87"/>
    </row>
    <row r="122" spans="4:4" s="86" customFormat="1" x14ac:dyDescent="0.3">
      <c r="D122" s="87"/>
    </row>
    <row r="123" spans="4:4" s="86" customFormat="1" x14ac:dyDescent="0.3">
      <c r="D123" s="87"/>
    </row>
    <row r="124" spans="4:4" s="86" customFormat="1" x14ac:dyDescent="0.3">
      <c r="D124" s="87"/>
    </row>
    <row r="125" spans="4:4" s="86" customFormat="1" x14ac:dyDescent="0.3">
      <c r="D125" s="87"/>
    </row>
    <row r="126" spans="4:4" s="86" customFormat="1" x14ac:dyDescent="0.3">
      <c r="D126" s="87"/>
    </row>
    <row r="127" spans="4:4" s="86" customFormat="1" x14ac:dyDescent="0.3">
      <c r="D127" s="87"/>
    </row>
    <row r="128" spans="4:4" s="86" customFormat="1" x14ac:dyDescent="0.3">
      <c r="D128" s="87"/>
    </row>
    <row r="129" spans="4:4" s="86" customFormat="1" x14ac:dyDescent="0.3">
      <c r="D129" s="87"/>
    </row>
    <row r="130" spans="4:4" s="86" customFormat="1" x14ac:dyDescent="0.3">
      <c r="D130" s="87"/>
    </row>
  </sheetData>
  <sheetProtection algorithmName="SHA-512" hashValue="5YWHM6oD5zJldDFZAWGGBRgy/sgXiR2DWeoCYGqLy7d3RJrINte1+zcHXOaOsibfuykasSTezcRh6hs0xgFrlg==" saltValue="mHBv1eWBLhp44KHja6GpQw==" spinCount="100000" sheet="1" objects="1" scenarios="1" formatCells="0" formatColumns="0" formatRows="0"/>
  <dataConsolidate/>
  <mergeCells count="1">
    <mergeCell ref="B50:C50"/>
  </mergeCells>
  <pageMargins left="0.7" right="0.7" top="0.75" bottom="0.75" header="0.3" footer="0.3"/>
  <pageSetup paperSize="9" orientation="portrait"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onfidentiality xmlns="735cbd8a-ef91-4d32-baee-5f03e5fb30bf">Non Confidential</Confidentiality>
    <ECHADocumentTypeTaxHTField0 xmlns="5be2862c-9c7a-466a-8f6d-c278e82738e2">
      <Terms xmlns="http://schemas.microsoft.com/office/infopath/2007/PartnerControls"/>
    </ECHADocumentTypeTaxHTField0>
    <ECHASecClassTaxHTField0 xmlns="5be2862c-9c7a-466a-8f6d-c278e82738e2">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ECHACategoryTaxHTField0 xmlns="5be2862c-9c7a-466a-8f6d-c278e82738e2">
      <Terms xmlns="http://schemas.microsoft.com/office/infopath/2007/PartnerControls"/>
    </ECHACategoryTaxHTField0>
    <TaxCatchAll xmlns="d80dd6ab-43bf-4d9d-bb1e-742532452846">
      <Value>9</Value>
      <Value>1</Value>
    </TaxCatchAll>
    <ECHAProcessTaxHTField0 xmlns="5be2862c-9c7a-466a-8f6d-c278e82738e2">
      <Terms xmlns="http://schemas.microsoft.com/office/infopath/2007/PartnerControls">
        <TermInfo xmlns="http://schemas.microsoft.com/office/infopath/2007/PartnerControls">
          <TermName xmlns="http://schemas.microsoft.com/office/infopath/2007/PartnerControls">16.00 Activity management and development</TermName>
          <TermId xmlns="http://schemas.microsoft.com/office/infopath/2007/PartnerControls">e303f835-0e5c-4fee-8486-ae6996d815ae</TermId>
        </TermInfo>
      </Terms>
    </ECHAProcessTaxHTField0>
    <_dlc_DocId xmlns="5bcca709-0b09-4b74-bfa0-2137a84c1763">ACTV16-17-35382</_dlc_DocId>
    <_dlc_DocIdUrl xmlns="5bcca709-0b09-4b74-bfa0-2137a84c1763">
      <Url>https://activity.echa.europa.eu/sites/act-16/process-16-0/_layouts/DocIdRedir.aspx?ID=ACTV16-17-35382</Url>
      <Description>ACTV16-17-35382</Description>
    </_dlc_DocIdUrl>
    <IsRecord xmlns="735cbd8a-ef91-4d32-baee-5f03e5fb30bf">No</IsRecord>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FFDF787D330BE64A9729A05E65AC29AD" ma:contentTypeVersion="18" ma:contentTypeDescription="Content type for ECHA process documents" ma:contentTypeScope="" ma:versionID="98938435a677e9aadddab6da303cc4e7">
  <xsd:schema xmlns:xsd="http://www.w3.org/2001/XMLSchema" xmlns:xs="http://www.w3.org/2001/XMLSchema" xmlns:p="http://schemas.microsoft.com/office/2006/metadata/properties" xmlns:ns2="5be2862c-9c7a-466a-8f6d-c278e82738e2" xmlns:ns3="5bcca709-0b09-4b74-bfa0-2137a84c1763" xmlns:ns4="d80dd6ab-43bf-4d9d-bb1e-742532452846" xmlns:ns5="b80ede5c-af4c-4bf2-9a87-706a3579dc11" xmlns:ns6="735cbd8a-ef91-4d32-baee-5f03e5fb30bf" xmlns:ns7="http://schemas.microsoft.com/sharepoint/v4" targetNamespace="http://schemas.microsoft.com/office/2006/metadata/properties" ma:root="true" ma:fieldsID="c5a1384d8f4f564208e6433287201b3e" ns2:_="" ns3:_="" ns4:_="" ns5:_="" ns6:_="" ns7:_="">
    <xsd:import namespace="5be2862c-9c7a-466a-8f6d-c278e82738e2"/>
    <xsd:import namespace="5bcca709-0b09-4b74-bfa0-2137a84c1763"/>
    <xsd:import namespace="d80dd6ab-43bf-4d9d-bb1e-742532452846"/>
    <xsd:import namespace="b80ede5c-af4c-4bf2-9a87-706a3579dc11"/>
    <xsd:import namespace="735cbd8a-ef91-4d32-baee-5f03e5fb30bf"/>
    <xsd:import namespace="http://schemas.microsoft.com/sharepoint/v4"/>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element ref="ns6:Confidentiality"/>
                <xsd:element ref="ns6:IsRecord" minOccurs="0"/>
                <xsd:element ref="ns7: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5cbd8a-ef91-4d32-baee-5f03e5fb30bf" elementFormDefault="qualified">
    <xsd:import namespace="http://schemas.microsoft.com/office/2006/documentManagement/types"/>
    <xsd:import namespace="http://schemas.microsoft.com/office/infopath/2007/PartnerControls"/>
    <xsd:element name="Confidentiality" ma:index="22" ma:displayName="Confidentiality" ma:default="Non Confidential" ma:format="Dropdown" ma:internalName="Confidentiality">
      <xsd:simpleType>
        <xsd:restriction base="dms:Choice">
          <xsd:enumeration value="Confidential"/>
          <xsd:enumeration value="Non Confidential"/>
        </xsd:restriction>
      </xsd:simpleType>
    </xsd:element>
    <xsd:element name="IsRecord" ma:index="23" nillable="true" ma:displayName="IsRecord" ma:default="No" ma:format="RadioButtons" ma:internalName="IsRecord">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Props1.xml><?xml version="1.0" encoding="utf-8"?>
<ds:datastoreItem xmlns:ds="http://schemas.openxmlformats.org/officeDocument/2006/customXml" ds:itemID="{46E1CFF7-3811-4B00-85F4-0D62518EAA52}"/>
</file>

<file path=customXml/itemProps2.xml><?xml version="1.0" encoding="utf-8"?>
<ds:datastoreItem xmlns:ds="http://schemas.openxmlformats.org/officeDocument/2006/customXml" ds:itemID="{01BB9FC1-52E7-4B2A-BF7A-D7D4F3E6A00F}"/>
</file>

<file path=customXml/itemProps3.xml><?xml version="1.0" encoding="utf-8"?>
<ds:datastoreItem xmlns:ds="http://schemas.openxmlformats.org/officeDocument/2006/customXml" ds:itemID="{E45E65C5-6D1D-4740-8CA9-689F29F46420}"/>
</file>

<file path=customXml/itemProps4.xml><?xml version="1.0" encoding="utf-8"?>
<ds:datastoreItem xmlns:ds="http://schemas.openxmlformats.org/officeDocument/2006/customXml" ds:itemID="{248557FC-F572-4299-8474-14E99191E3A5}"/>
</file>

<file path=customXml/itemProps5.xml><?xml version="1.0" encoding="utf-8"?>
<ds:datastoreItem xmlns:ds="http://schemas.openxmlformats.org/officeDocument/2006/customXml" ds:itemID="{4B18AF0F-A592-471C-9808-7E5EBFA2CF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47</vt:i4>
      </vt:variant>
    </vt:vector>
  </HeadingPairs>
  <TitlesOfParts>
    <vt:vector size="51" baseType="lpstr">
      <vt:lpstr>Introduction</vt:lpstr>
      <vt:lpstr>Index</vt:lpstr>
      <vt:lpstr>Working&amp;cutting fluid preserv.</vt:lpstr>
      <vt:lpstr>Pick-lists &amp; Defaults</vt:lpstr>
      <vt:lpstr>'Working&amp;cutting fluid preserv.'!A</vt:lpstr>
      <vt:lpstr>acid</vt:lpstr>
      <vt:lpstr>activity</vt:lpstr>
      <vt:lpstr>base</vt:lpstr>
      <vt:lpstr>'Working&amp;cutting fluid preserv.'!C_biocide</vt:lpstr>
      <vt:lpstr>'Working&amp;cutting fluid preserv.'!Corr</vt:lpstr>
      <vt:lpstr>'Working&amp;cutting fluid preserv.'!Dcompany_STP_extwaste</vt:lpstr>
      <vt:lpstr>'Working&amp;cutting fluid preserv.'!Dcompany_STP_extwaste_T2</vt:lpstr>
      <vt:lpstr>'Working&amp;cutting fluid preserv.'!Dcompany_STP_user</vt:lpstr>
      <vt:lpstr>'Working&amp;cutting fluid preserv.'!Dcompany_STP_user_T2</vt:lpstr>
      <vt:lpstr>'Working&amp;cutting fluid preserv.'!DT50_</vt:lpstr>
      <vt:lpstr>'Working&amp;cutting fluid preserv.'!Fconc</vt:lpstr>
      <vt:lpstr>'Working&amp;cutting fluid preserv.'!Fconc_activity</vt:lpstr>
      <vt:lpstr>Fconc_set</vt:lpstr>
      <vt:lpstr>'Working&amp;cutting fluid preserv.'!Felim_extwaste_T1</vt:lpstr>
      <vt:lpstr>'Working&amp;cutting fluid preserv.'!Felim_extwaste_T2</vt:lpstr>
      <vt:lpstr>'Working&amp;cutting fluid preserv.'!Felim_storage_extwaste_T2</vt:lpstr>
      <vt:lpstr>'Working&amp;cutting fluid preserv.'!Felim_storage_user_T2</vt:lpstr>
      <vt:lpstr>'Working&amp;cutting fluid preserv.'!Felim_user_T1</vt:lpstr>
      <vt:lpstr>'Working&amp;cutting fluid preserv.'!Felim_user_T2</vt:lpstr>
      <vt:lpstr>'Working&amp;cutting fluid preserv.'!Fform_extwaste</vt:lpstr>
      <vt:lpstr>'Working&amp;cutting fluid preserv.'!Fform_extwaste_T2</vt:lpstr>
      <vt:lpstr>'Working&amp;cutting fluid preserv.'!Fform_user</vt:lpstr>
      <vt:lpstr>'Working&amp;cutting fluid preserv.'!Fform_user_T2</vt:lpstr>
      <vt:lpstr>'Working&amp;cutting fluid preserv.'!Fmwf_extwaste</vt:lpstr>
      <vt:lpstr>'Working&amp;cutting fluid preserv.'!Fmwf_extwaste_T2</vt:lpstr>
      <vt:lpstr>'Working&amp;cutting fluid preserv.'!Fmwf_user</vt:lpstr>
      <vt:lpstr>'Working&amp;cutting fluid preserv.'!Fmwf_user_T2</vt:lpstr>
      <vt:lpstr>'Working&amp;cutting fluid preserv.'!Fsplit_evap</vt:lpstr>
      <vt:lpstr>'Working&amp;cutting fluid preserv.'!Fsplit_evap_extwaste_T2</vt:lpstr>
      <vt:lpstr>'Working&amp;cutting fluid preserv.'!Fsplit_evap_user_T2</vt:lpstr>
      <vt:lpstr>'Working&amp;cutting fluid preserv.'!Fsplit_Kow</vt:lpstr>
      <vt:lpstr>'Working&amp;cutting fluid preserv.'!Fsplit_Kow_extwaste_T2</vt:lpstr>
      <vt:lpstr>'Working&amp;cutting fluid preserv.'!Fsplit_Kow_user_T2</vt:lpstr>
      <vt:lpstr>'Working&amp;cutting fluid preserv.'!kdeg</vt:lpstr>
      <vt:lpstr>'Working&amp;cutting fluid preserv.'!Kdeg_calc</vt:lpstr>
      <vt:lpstr>'Working&amp;cutting fluid preserv.'!Kow</vt:lpstr>
      <vt:lpstr>'Working&amp;cutting fluid preserv.'!Kow_corr</vt:lpstr>
      <vt:lpstr>'Working&amp;cutting fluid preserv.'!Kow_set</vt:lpstr>
      <vt:lpstr>mwf</vt:lpstr>
      <vt:lpstr>not_ionisable</vt:lpstr>
      <vt:lpstr>'Working&amp;cutting fluid preserv.'!pH</vt:lpstr>
      <vt:lpstr>'Working&amp;cutting fluid preserv.'!pKa</vt:lpstr>
      <vt:lpstr>'Working&amp;cutting fluid preserv.'!Pvap</vt:lpstr>
      <vt:lpstr>'Working&amp;cutting fluid preserv.'!t_extwaste_T2</vt:lpstr>
      <vt:lpstr>'Working&amp;cutting fluid preserv.'!t_user_T2</vt:lpstr>
      <vt:lpstr>Yes_No</vt:lpstr>
    </vt:vector>
  </TitlesOfParts>
  <Company>European Chemicals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NOGUEIRO Eugenia</dc:creator>
  <cp:lastModifiedBy>NOGUEIRO Eugenia</cp:lastModifiedBy>
  <dcterms:created xsi:type="dcterms:W3CDTF">2015-06-18T08:46:54Z</dcterms:created>
  <dcterms:modified xsi:type="dcterms:W3CDTF">2017-11-09T08:21:59Z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0x010100B558917389A54ADDB58930FBD7E6FD57008586DED9191B4C4CBD31A5DF7F304A7100FFDF787D330BE64A9729A05E65AC29AD</vt:lpwstr>
  </property>
  <property fmtid="{D5CDD505-2E9C-101B-9397-08002B2CF9AE}" pid="3" name="ECHAProcess">
    <vt:lpwstr>9;#16.00 Activity management and development|e303f835-0e5c-4fee-8486-ae6996d815ae</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f972eea2-522c-4f62-8b26-752fefdd7f61</vt:lpwstr>
  </property>
</Properties>
</file>